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285" windowWidth="14805" windowHeight="7830" firstSheet="3" activeTab="4"/>
  </bookViews>
  <sheets>
    <sheet name="2021-22" sheetId="1" r:id="rId1"/>
    <sheet name="1чт-2022-23" sheetId="2" r:id="rId2"/>
    <sheet name="2чт 2022-23" sheetId="3" r:id="rId3"/>
    <sheet name="3 чет 2022-23" sheetId="4" r:id="rId4"/>
    <sheet name="4чт 2022-23" sheetId="7" r:id="rId5"/>
    <sheet name="ГОД 2022-23" sheetId="5" r:id="rId6"/>
  </sheets>
  <calcPr calcId="144525"/>
</workbook>
</file>

<file path=xl/calcChain.xml><?xml version="1.0" encoding="utf-8"?>
<calcChain xmlns="http://schemas.openxmlformats.org/spreadsheetml/2006/main">
  <c r="D42" i="5" l="1"/>
  <c r="C42" i="5"/>
  <c r="B42" i="5"/>
  <c r="E41" i="5"/>
  <c r="E40" i="5"/>
  <c r="D39" i="5"/>
  <c r="C39" i="5"/>
  <c r="C43" i="5" s="1"/>
  <c r="B39" i="5"/>
  <c r="E38" i="5"/>
  <c r="D35" i="5"/>
  <c r="C35" i="5"/>
  <c r="B35" i="5"/>
  <c r="E34" i="5"/>
  <c r="E33" i="5"/>
  <c r="E32" i="5"/>
  <c r="D31" i="5"/>
  <c r="C31" i="5"/>
  <c r="E31" i="5" s="1"/>
  <c r="B31" i="5"/>
  <c r="E30" i="5"/>
  <c r="E29" i="5"/>
  <c r="E28" i="5"/>
  <c r="D27" i="5"/>
  <c r="C27" i="5"/>
  <c r="B27" i="5"/>
  <c r="E26" i="5"/>
  <c r="E25" i="5"/>
  <c r="D24" i="5"/>
  <c r="C24" i="5"/>
  <c r="B24" i="5"/>
  <c r="E24" i="5" s="1"/>
  <c r="E23" i="5"/>
  <c r="E22" i="5"/>
  <c r="D21" i="5"/>
  <c r="C21" i="5"/>
  <c r="B21" i="5"/>
  <c r="E20" i="5"/>
  <c r="E19" i="5"/>
  <c r="E18" i="5"/>
  <c r="D16" i="5"/>
  <c r="C16" i="5"/>
  <c r="E16" i="5" s="1"/>
  <c r="B16" i="5"/>
  <c r="E15" i="5"/>
  <c r="E14" i="5"/>
  <c r="D13" i="5"/>
  <c r="C13" i="5"/>
  <c r="B13" i="5"/>
  <c r="E12" i="5"/>
  <c r="E11" i="5"/>
  <c r="E10" i="5"/>
  <c r="D9" i="5"/>
  <c r="C9" i="5"/>
  <c r="B9" i="5"/>
  <c r="E9" i="5" s="1"/>
  <c r="E8" i="5"/>
  <c r="E7" i="5"/>
  <c r="D6" i="5"/>
  <c r="C6" i="5"/>
  <c r="C17" i="5" s="1"/>
  <c r="B6" i="5"/>
  <c r="E5" i="5"/>
  <c r="E4" i="5"/>
  <c r="D42" i="3"/>
  <c r="C42" i="3"/>
  <c r="B42" i="3"/>
  <c r="E41" i="3"/>
  <c r="E40" i="3"/>
  <c r="D39" i="3"/>
  <c r="C39" i="3"/>
  <c r="B39" i="3"/>
  <c r="E38" i="3"/>
  <c r="D35" i="3"/>
  <c r="C35" i="3"/>
  <c r="B35" i="3"/>
  <c r="E34" i="3"/>
  <c r="E33" i="3"/>
  <c r="E32" i="3"/>
  <c r="D31" i="3"/>
  <c r="C31" i="3"/>
  <c r="B31" i="3"/>
  <c r="E30" i="3"/>
  <c r="E29" i="3"/>
  <c r="E28" i="3"/>
  <c r="D27" i="3"/>
  <c r="C27" i="3"/>
  <c r="E27" i="3" s="1"/>
  <c r="B27" i="3"/>
  <c r="E26" i="3"/>
  <c r="E25" i="3"/>
  <c r="D24" i="3"/>
  <c r="C24" i="3"/>
  <c r="B24" i="3"/>
  <c r="E23" i="3"/>
  <c r="E22" i="3"/>
  <c r="D21" i="3"/>
  <c r="C21" i="3"/>
  <c r="B21" i="3"/>
  <c r="E20" i="3"/>
  <c r="E19" i="3"/>
  <c r="E18" i="3"/>
  <c r="D16" i="3"/>
  <c r="C16" i="3"/>
  <c r="B16" i="3"/>
  <c r="E15" i="3"/>
  <c r="E14" i="3"/>
  <c r="D13" i="3"/>
  <c r="C13" i="3"/>
  <c r="B13" i="3"/>
  <c r="E12" i="3"/>
  <c r="E11" i="3"/>
  <c r="E10" i="3"/>
  <c r="D9" i="3"/>
  <c r="C9" i="3"/>
  <c r="B9" i="3"/>
  <c r="E8" i="3"/>
  <c r="E7" i="3"/>
  <c r="D6" i="3"/>
  <c r="C6" i="3"/>
  <c r="C17" i="3" s="1"/>
  <c r="B6" i="3"/>
  <c r="E5" i="3"/>
  <c r="E4" i="3"/>
  <c r="D42" i="2"/>
  <c r="C42" i="2"/>
  <c r="B42" i="2"/>
  <c r="E41" i="2"/>
  <c r="E40" i="2"/>
  <c r="D39" i="2"/>
  <c r="C39" i="2"/>
  <c r="C43" i="2" s="1"/>
  <c r="B39" i="2"/>
  <c r="E38" i="2"/>
  <c r="D35" i="2"/>
  <c r="C35" i="2"/>
  <c r="B35" i="2"/>
  <c r="E34" i="2"/>
  <c r="E33" i="2"/>
  <c r="E32" i="2"/>
  <c r="D31" i="2"/>
  <c r="C31" i="2"/>
  <c r="E31" i="2" s="1"/>
  <c r="B31" i="2"/>
  <c r="E30" i="2"/>
  <c r="E29" i="2"/>
  <c r="E28" i="2"/>
  <c r="D27" i="2"/>
  <c r="C27" i="2"/>
  <c r="B27" i="2"/>
  <c r="E26" i="2"/>
  <c r="E25" i="2"/>
  <c r="D24" i="2"/>
  <c r="C24" i="2"/>
  <c r="B24" i="2"/>
  <c r="E24" i="2" s="1"/>
  <c r="E23" i="2"/>
  <c r="E22" i="2"/>
  <c r="D21" i="2"/>
  <c r="C21" i="2"/>
  <c r="B21" i="2"/>
  <c r="E20" i="2"/>
  <c r="E19" i="2"/>
  <c r="E18" i="2"/>
  <c r="D16" i="2"/>
  <c r="C16" i="2"/>
  <c r="B16" i="2"/>
  <c r="E15" i="2"/>
  <c r="E14" i="2"/>
  <c r="D13" i="2"/>
  <c r="C13" i="2"/>
  <c r="B13" i="2"/>
  <c r="E13" i="2" s="1"/>
  <c r="E12" i="2"/>
  <c r="E11" i="2"/>
  <c r="E10" i="2"/>
  <c r="D9" i="2"/>
  <c r="C9" i="2"/>
  <c r="B9" i="2"/>
  <c r="E8" i="2"/>
  <c r="E7" i="2"/>
  <c r="D6" i="2"/>
  <c r="C6" i="2"/>
  <c r="C17" i="2" s="1"/>
  <c r="B6" i="2"/>
  <c r="E5" i="2"/>
  <c r="E4" i="2"/>
  <c r="C36" i="3" l="1"/>
  <c r="C36" i="5"/>
  <c r="C44" i="5" s="1"/>
  <c r="B17" i="2"/>
  <c r="E39" i="2"/>
  <c r="D43" i="2"/>
  <c r="E9" i="3"/>
  <c r="E24" i="3"/>
  <c r="E31" i="3"/>
  <c r="D43" i="3"/>
  <c r="B17" i="5"/>
  <c r="B37" i="5" s="1"/>
  <c r="D17" i="5"/>
  <c r="E13" i="5"/>
  <c r="E21" i="5"/>
  <c r="E27" i="5"/>
  <c r="B36" i="5"/>
  <c r="D36" i="5"/>
  <c r="B43" i="5"/>
  <c r="D43" i="5"/>
  <c r="E42" i="5"/>
  <c r="C36" i="2"/>
  <c r="C44" i="2" s="1"/>
  <c r="C45" i="2" s="1"/>
  <c r="D17" i="2"/>
  <c r="E9" i="2"/>
  <c r="E16" i="2"/>
  <c r="E27" i="2"/>
  <c r="E17" i="5"/>
  <c r="B44" i="5"/>
  <c r="C45" i="5"/>
  <c r="E6" i="5"/>
  <c r="E35" i="5"/>
  <c r="E39" i="5"/>
  <c r="E43" i="5" s="1"/>
  <c r="C43" i="3"/>
  <c r="C44" i="3" s="1"/>
  <c r="C45" i="3" s="1"/>
  <c r="E42" i="3"/>
  <c r="D36" i="3"/>
  <c r="D44" i="3" s="1"/>
  <c r="B36" i="3"/>
  <c r="E21" i="3"/>
  <c r="E21" i="2"/>
  <c r="D36" i="2"/>
  <c r="D44" i="2" s="1"/>
  <c r="D45" i="2" s="1"/>
  <c r="B36" i="2"/>
  <c r="B37" i="2" s="1"/>
  <c r="E13" i="3"/>
  <c r="D17" i="3"/>
  <c r="D37" i="3" s="1"/>
  <c r="E16" i="3"/>
  <c r="E39" i="3"/>
  <c r="E43" i="3" s="1"/>
  <c r="E42" i="2"/>
  <c r="C37" i="3"/>
  <c r="D45" i="3"/>
  <c r="E6" i="3"/>
  <c r="B17" i="3"/>
  <c r="E35" i="3"/>
  <c r="B43" i="3"/>
  <c r="B44" i="3" s="1"/>
  <c r="E17" i="2"/>
  <c r="C37" i="2"/>
  <c r="E35" i="2"/>
  <c r="B43" i="2"/>
  <c r="E6" i="2"/>
  <c r="D44" i="5" l="1"/>
  <c r="D45" i="5" s="1"/>
  <c r="E43" i="2"/>
  <c r="C37" i="5"/>
  <c r="E44" i="5"/>
  <c r="D37" i="5"/>
  <c r="E36" i="5"/>
  <c r="B45" i="5"/>
  <c r="E45" i="5" s="1"/>
  <c r="E37" i="5"/>
  <c r="E44" i="3"/>
  <c r="E36" i="3"/>
  <c r="D37" i="2"/>
  <c r="E36" i="2"/>
  <c r="B44" i="2"/>
  <c r="E44" i="2" s="1"/>
  <c r="B37" i="3"/>
  <c r="E17" i="3"/>
  <c r="B45" i="2"/>
  <c r="E45" i="2" s="1"/>
  <c r="E37" i="2"/>
  <c r="B45" i="3" l="1"/>
  <c r="E45" i="3" s="1"/>
  <c r="E37" i="3"/>
  <c r="R39" i="7" l="1"/>
  <c r="P39" i="7"/>
  <c r="O39" i="7"/>
  <c r="R42" i="7" l="1"/>
  <c r="P42" i="7"/>
  <c r="O42" i="7"/>
  <c r="L42" i="7"/>
  <c r="H42" i="7"/>
  <c r="F42" i="7"/>
  <c r="D42" i="7"/>
  <c r="C42" i="7"/>
  <c r="B42" i="7"/>
  <c r="U41" i="7"/>
  <c r="T41" i="7"/>
  <c r="E41" i="7"/>
  <c r="M41" i="7" s="1"/>
  <c r="U40" i="7"/>
  <c r="T40" i="7"/>
  <c r="E40" i="7"/>
  <c r="I40" i="7" s="1"/>
  <c r="R43" i="7"/>
  <c r="O43" i="7"/>
  <c r="L39" i="7"/>
  <c r="H39" i="7"/>
  <c r="H43" i="7" s="1"/>
  <c r="F39" i="7"/>
  <c r="D39" i="7"/>
  <c r="D43" i="7" s="1"/>
  <c r="C39" i="7"/>
  <c r="B39" i="7"/>
  <c r="E39" i="7" s="1"/>
  <c r="U38" i="7"/>
  <c r="T38" i="7"/>
  <c r="E38" i="7"/>
  <c r="M38" i="7" s="1"/>
  <c r="R35" i="7"/>
  <c r="P35" i="7"/>
  <c r="O35" i="7"/>
  <c r="L35" i="7"/>
  <c r="H35" i="7"/>
  <c r="F35" i="7"/>
  <c r="D35" i="7"/>
  <c r="C35" i="7"/>
  <c r="B35" i="7"/>
  <c r="U34" i="7"/>
  <c r="T34" i="7"/>
  <c r="E34" i="7"/>
  <c r="M34" i="7" s="1"/>
  <c r="U33" i="7"/>
  <c r="T33" i="7"/>
  <c r="E33" i="7"/>
  <c r="S33" i="7" s="1"/>
  <c r="U32" i="7"/>
  <c r="T32" i="7"/>
  <c r="E32" i="7"/>
  <c r="M32" i="7" s="1"/>
  <c r="R31" i="7"/>
  <c r="P31" i="7"/>
  <c r="O31" i="7"/>
  <c r="L31" i="7"/>
  <c r="H31" i="7"/>
  <c r="F31" i="7"/>
  <c r="D31" i="7"/>
  <c r="C31" i="7"/>
  <c r="B31" i="7"/>
  <c r="U30" i="7"/>
  <c r="T30" i="7"/>
  <c r="I30" i="7"/>
  <c r="E30" i="7"/>
  <c r="M30" i="7" s="1"/>
  <c r="U29" i="7"/>
  <c r="T29" i="7"/>
  <c r="E29" i="7"/>
  <c r="M29" i="7" s="1"/>
  <c r="U28" i="7"/>
  <c r="T28" i="7"/>
  <c r="E28" i="7"/>
  <c r="S28" i="7" s="1"/>
  <c r="R27" i="7"/>
  <c r="P27" i="7"/>
  <c r="O27" i="7"/>
  <c r="L27" i="7"/>
  <c r="H27" i="7"/>
  <c r="F27" i="7"/>
  <c r="D27" i="7"/>
  <c r="C27" i="7"/>
  <c r="B27" i="7"/>
  <c r="U26" i="7"/>
  <c r="T26" i="7"/>
  <c r="E26" i="7"/>
  <c r="M26" i="7" s="1"/>
  <c r="U25" i="7"/>
  <c r="T25" i="7"/>
  <c r="E25" i="7"/>
  <c r="S25" i="7" s="1"/>
  <c r="R24" i="7"/>
  <c r="P24" i="7"/>
  <c r="U24" i="7" s="1"/>
  <c r="O24" i="7"/>
  <c r="L24" i="7"/>
  <c r="H24" i="7"/>
  <c r="F24" i="7"/>
  <c r="D24" i="7"/>
  <c r="C24" i="7"/>
  <c r="E24" i="7" s="1"/>
  <c r="S24" i="7" s="1"/>
  <c r="B24" i="7"/>
  <c r="U23" i="7"/>
  <c r="T23" i="7"/>
  <c r="E23" i="7"/>
  <c r="S23" i="7" s="1"/>
  <c r="U22" i="7"/>
  <c r="T22" i="7"/>
  <c r="E22" i="7"/>
  <c r="S22" i="7" s="1"/>
  <c r="R21" i="7"/>
  <c r="P21" i="7"/>
  <c r="O21" i="7"/>
  <c r="O36" i="7" s="1"/>
  <c r="L21" i="7"/>
  <c r="H21" i="7"/>
  <c r="H36" i="7" s="1"/>
  <c r="F21" i="7"/>
  <c r="D21" i="7"/>
  <c r="C21" i="7"/>
  <c r="B21" i="7"/>
  <c r="U20" i="7"/>
  <c r="T20" i="7"/>
  <c r="E20" i="7"/>
  <c r="M20" i="7" s="1"/>
  <c r="U19" i="7"/>
  <c r="T19" i="7"/>
  <c r="M19" i="7"/>
  <c r="E19" i="7"/>
  <c r="S19" i="7" s="1"/>
  <c r="U18" i="7"/>
  <c r="T18" i="7"/>
  <c r="E18" i="7"/>
  <c r="M18" i="7" s="1"/>
  <c r="R16" i="7"/>
  <c r="P16" i="7"/>
  <c r="O16" i="7"/>
  <c r="L16" i="7"/>
  <c r="H16" i="7"/>
  <c r="S16" i="7" s="1"/>
  <c r="F16" i="7"/>
  <c r="D16" i="7"/>
  <c r="C16" i="7"/>
  <c r="B16" i="7"/>
  <c r="U15" i="7"/>
  <c r="T15" i="7"/>
  <c r="E15" i="7"/>
  <c r="S15" i="7" s="1"/>
  <c r="U14" i="7"/>
  <c r="T14" i="7"/>
  <c r="E14" i="7"/>
  <c r="S14" i="7" s="1"/>
  <c r="R13" i="7"/>
  <c r="P13" i="7"/>
  <c r="O13" i="7"/>
  <c r="L13" i="7"/>
  <c r="H13" i="7"/>
  <c r="F13" i="7"/>
  <c r="D13" i="7"/>
  <c r="C13" i="7"/>
  <c r="B13" i="7"/>
  <c r="U12" i="7"/>
  <c r="T12" i="7"/>
  <c r="E12" i="7"/>
  <c r="S12" i="7" s="1"/>
  <c r="U11" i="7"/>
  <c r="T11" i="7"/>
  <c r="E11" i="7"/>
  <c r="M11" i="7" s="1"/>
  <c r="U10" i="7"/>
  <c r="T10" i="7"/>
  <c r="E10" i="7"/>
  <c r="S10" i="7" s="1"/>
  <c r="R9" i="7"/>
  <c r="P9" i="7"/>
  <c r="P17" i="7" s="1"/>
  <c r="O9" i="7"/>
  <c r="L9" i="7"/>
  <c r="H9" i="7"/>
  <c r="F9" i="7"/>
  <c r="D9" i="7"/>
  <c r="C9" i="7"/>
  <c r="B9" i="7"/>
  <c r="U8" i="7"/>
  <c r="T8" i="7"/>
  <c r="E8" i="7"/>
  <c r="S8" i="7" s="1"/>
  <c r="U7" i="7"/>
  <c r="T7" i="7"/>
  <c r="E7" i="7"/>
  <c r="S7" i="7" s="1"/>
  <c r="O6" i="7"/>
  <c r="L6" i="7"/>
  <c r="H6" i="7"/>
  <c r="H17" i="7" s="1"/>
  <c r="F6" i="7"/>
  <c r="D6" i="7"/>
  <c r="D17" i="7" s="1"/>
  <c r="C6" i="7"/>
  <c r="B6" i="7"/>
  <c r="B17" i="7" s="1"/>
  <c r="E5" i="7"/>
  <c r="E4" i="7"/>
  <c r="R42" i="5"/>
  <c r="P42" i="5"/>
  <c r="O42" i="5"/>
  <c r="L42" i="5"/>
  <c r="H42" i="5"/>
  <c r="F42" i="5"/>
  <c r="S42" i="5"/>
  <c r="U41" i="5"/>
  <c r="T41" i="5"/>
  <c r="M41" i="5"/>
  <c r="U40" i="5"/>
  <c r="T40" i="5"/>
  <c r="M40" i="5"/>
  <c r="R39" i="5"/>
  <c r="R43" i="5" s="1"/>
  <c r="P39" i="5"/>
  <c r="O39" i="5"/>
  <c r="O43" i="5" s="1"/>
  <c r="L39" i="5"/>
  <c r="H39" i="5"/>
  <c r="H43" i="5" s="1"/>
  <c r="F39" i="5"/>
  <c r="U38" i="5"/>
  <c r="T38" i="5"/>
  <c r="M38" i="5"/>
  <c r="R35" i="5"/>
  <c r="P35" i="5"/>
  <c r="O35" i="5"/>
  <c r="L35" i="5"/>
  <c r="H35" i="5"/>
  <c r="F35" i="5"/>
  <c r="U34" i="5"/>
  <c r="T34" i="5"/>
  <c r="S34" i="5"/>
  <c r="U33" i="5"/>
  <c r="T33" i="5"/>
  <c r="S33" i="5"/>
  <c r="U32" i="5"/>
  <c r="T32" i="5"/>
  <c r="S32" i="5"/>
  <c r="R31" i="5"/>
  <c r="P31" i="5"/>
  <c r="O31" i="5"/>
  <c r="L31" i="5"/>
  <c r="H31" i="5"/>
  <c r="F31" i="5"/>
  <c r="S31" i="5"/>
  <c r="U30" i="5"/>
  <c r="T30" i="5"/>
  <c r="S30" i="5"/>
  <c r="U29" i="5"/>
  <c r="T29" i="5"/>
  <c r="S29" i="5"/>
  <c r="U28" i="5"/>
  <c r="T28" i="5"/>
  <c r="S28" i="5"/>
  <c r="R27" i="5"/>
  <c r="P27" i="5"/>
  <c r="O27" i="5"/>
  <c r="L27" i="5"/>
  <c r="H27" i="5"/>
  <c r="F27" i="5"/>
  <c r="S27" i="5"/>
  <c r="U26" i="5"/>
  <c r="T26" i="5"/>
  <c r="S26" i="5"/>
  <c r="U25" i="5"/>
  <c r="T25" i="5"/>
  <c r="S25" i="5"/>
  <c r="R24" i="5"/>
  <c r="P24" i="5"/>
  <c r="U24" i="5" s="1"/>
  <c r="O24" i="5"/>
  <c r="L24" i="5"/>
  <c r="H24" i="5"/>
  <c r="F24" i="5"/>
  <c r="U23" i="5"/>
  <c r="T23" i="5"/>
  <c r="S23" i="5"/>
  <c r="U22" i="5"/>
  <c r="T22" i="5"/>
  <c r="S22" i="5"/>
  <c r="R21" i="5"/>
  <c r="P21" i="5"/>
  <c r="O21" i="5"/>
  <c r="L21" i="5"/>
  <c r="H21" i="5"/>
  <c r="F21" i="5"/>
  <c r="S21" i="5"/>
  <c r="U20" i="5"/>
  <c r="T20" i="5"/>
  <c r="S20" i="5"/>
  <c r="U19" i="5"/>
  <c r="T19" i="5"/>
  <c r="S19" i="5"/>
  <c r="U18" i="5"/>
  <c r="T18" i="5"/>
  <c r="S18" i="5"/>
  <c r="R16" i="5"/>
  <c r="P16" i="5"/>
  <c r="O16" i="5"/>
  <c r="L16" i="5"/>
  <c r="H16" i="5"/>
  <c r="F16" i="5"/>
  <c r="U15" i="5"/>
  <c r="T15" i="5"/>
  <c r="S15" i="5"/>
  <c r="U14" i="5"/>
  <c r="T14" i="5"/>
  <c r="S14" i="5"/>
  <c r="R13" i="5"/>
  <c r="P13" i="5"/>
  <c r="U13" i="5" s="1"/>
  <c r="O13" i="5"/>
  <c r="L13" i="5"/>
  <c r="H13" i="5"/>
  <c r="F13" i="5"/>
  <c r="U12" i="5"/>
  <c r="T12" i="5"/>
  <c r="S12" i="5"/>
  <c r="U11" i="5"/>
  <c r="T11" i="5"/>
  <c r="S11" i="5"/>
  <c r="U10" i="5"/>
  <c r="T10" i="5"/>
  <c r="S10" i="5"/>
  <c r="R9" i="5"/>
  <c r="R17" i="5" s="1"/>
  <c r="P9" i="5"/>
  <c r="O9" i="5"/>
  <c r="O17" i="5" s="1"/>
  <c r="L9" i="5"/>
  <c r="H9" i="5"/>
  <c r="F9" i="5"/>
  <c r="U8" i="5"/>
  <c r="T8" i="5"/>
  <c r="S8" i="5"/>
  <c r="U7" i="5"/>
  <c r="T7" i="5"/>
  <c r="S7" i="5"/>
  <c r="O6" i="5"/>
  <c r="L6" i="5"/>
  <c r="H6" i="5"/>
  <c r="H17" i="5" s="1"/>
  <c r="F6" i="5"/>
  <c r="S13" i="7" l="1"/>
  <c r="T27" i="7"/>
  <c r="S29" i="7"/>
  <c r="U42" i="7"/>
  <c r="F17" i="5"/>
  <c r="L17" i="5"/>
  <c r="M17" i="5" s="1"/>
  <c r="P17" i="5"/>
  <c r="H36" i="5"/>
  <c r="H44" i="5" s="1"/>
  <c r="S44" i="5" s="1"/>
  <c r="O36" i="5"/>
  <c r="R36" i="5"/>
  <c r="R37" i="5" s="1"/>
  <c r="R45" i="5" s="1"/>
  <c r="F43" i="5"/>
  <c r="L43" i="5"/>
  <c r="L44" i="5" s="1"/>
  <c r="P43" i="5"/>
  <c r="C17" i="7"/>
  <c r="F17" i="7"/>
  <c r="O17" i="7"/>
  <c r="O37" i="7" s="1"/>
  <c r="R17" i="7"/>
  <c r="F36" i="7"/>
  <c r="F44" i="7" s="1"/>
  <c r="L36" i="7"/>
  <c r="P36" i="7"/>
  <c r="T24" i="7"/>
  <c r="I29" i="7"/>
  <c r="S30" i="7"/>
  <c r="C43" i="7"/>
  <c r="F43" i="7"/>
  <c r="L43" i="7"/>
  <c r="L44" i="7" s="1"/>
  <c r="P43" i="7"/>
  <c r="E42" i="7"/>
  <c r="S42" i="7" s="1"/>
  <c r="I34" i="7"/>
  <c r="S34" i="7"/>
  <c r="E31" i="7"/>
  <c r="S31" i="7" s="1"/>
  <c r="E13" i="7"/>
  <c r="M13" i="7" s="1"/>
  <c r="S11" i="7"/>
  <c r="I11" i="7"/>
  <c r="E35" i="7"/>
  <c r="S35" i="7" s="1"/>
  <c r="T35" i="7"/>
  <c r="I31" i="7"/>
  <c r="U31" i="7"/>
  <c r="T31" i="7"/>
  <c r="U27" i="7"/>
  <c r="I26" i="7"/>
  <c r="S26" i="7"/>
  <c r="E27" i="7"/>
  <c r="S27" i="7" s="1"/>
  <c r="D36" i="7"/>
  <c r="D44" i="7" s="1"/>
  <c r="D45" i="7" s="1"/>
  <c r="B36" i="7"/>
  <c r="B37" i="7" s="1"/>
  <c r="E21" i="7"/>
  <c r="S21" i="7" s="1"/>
  <c r="T21" i="7"/>
  <c r="E16" i="7"/>
  <c r="I16" i="7" s="1"/>
  <c r="T16" i="7"/>
  <c r="U13" i="7"/>
  <c r="E9" i="7"/>
  <c r="M9" i="7" s="1"/>
  <c r="I13" i="7"/>
  <c r="H37" i="7"/>
  <c r="S9" i="7"/>
  <c r="M16" i="7"/>
  <c r="F45" i="7"/>
  <c r="P37" i="7"/>
  <c r="U9" i="7"/>
  <c r="T13" i="7"/>
  <c r="M15" i="7"/>
  <c r="U16" i="7"/>
  <c r="E17" i="7"/>
  <c r="I17" i="7" s="1"/>
  <c r="L17" i="7"/>
  <c r="H44" i="7"/>
  <c r="S36" i="7"/>
  <c r="M24" i="7"/>
  <c r="S39" i="7"/>
  <c r="I39" i="7"/>
  <c r="O44" i="7"/>
  <c r="E6" i="7"/>
  <c r="M6" i="7" s="1"/>
  <c r="T9" i="7"/>
  <c r="I15" i="7"/>
  <c r="T17" i="7"/>
  <c r="S18" i="7"/>
  <c r="S20" i="7"/>
  <c r="I24" i="7"/>
  <c r="M27" i="7"/>
  <c r="M31" i="7"/>
  <c r="M35" i="7"/>
  <c r="P44" i="7"/>
  <c r="T43" i="7"/>
  <c r="U43" i="7"/>
  <c r="I21" i="7"/>
  <c r="U21" i="7"/>
  <c r="M23" i="7"/>
  <c r="M25" i="7"/>
  <c r="M28" i="7"/>
  <c r="I32" i="7"/>
  <c r="S32" i="7"/>
  <c r="I33" i="7"/>
  <c r="U35" i="7"/>
  <c r="C36" i="7"/>
  <c r="C44" i="7" s="1"/>
  <c r="C45" i="7" s="1"/>
  <c r="R36" i="7"/>
  <c r="R44" i="7" s="1"/>
  <c r="I38" i="7"/>
  <c r="T39" i="7"/>
  <c r="M40" i="7"/>
  <c r="I41" i="7"/>
  <c r="T42" i="7"/>
  <c r="B43" i="7"/>
  <c r="B44" i="7" s="1"/>
  <c r="U39" i="7"/>
  <c r="S38" i="5"/>
  <c r="S9" i="5"/>
  <c r="S13" i="5"/>
  <c r="F36" i="5"/>
  <c r="F44" i="5" s="1"/>
  <c r="L36" i="5"/>
  <c r="P36" i="5"/>
  <c r="U36" i="5" s="1"/>
  <c r="S24" i="5"/>
  <c r="U27" i="5"/>
  <c r="S40" i="5"/>
  <c r="S41" i="5"/>
  <c r="U42" i="5"/>
  <c r="U35" i="5"/>
  <c r="U31" i="5"/>
  <c r="S16" i="5"/>
  <c r="U16" i="5"/>
  <c r="F45" i="5"/>
  <c r="H37" i="5"/>
  <c r="I17" i="5"/>
  <c r="L37" i="5"/>
  <c r="O37" i="5"/>
  <c r="S37" i="5" s="1"/>
  <c r="S17" i="5"/>
  <c r="P37" i="5"/>
  <c r="U17" i="5"/>
  <c r="T17" i="5"/>
  <c r="I36" i="5"/>
  <c r="M36" i="5"/>
  <c r="T36" i="5"/>
  <c r="U43" i="5"/>
  <c r="T43" i="5"/>
  <c r="M9" i="5"/>
  <c r="I13" i="5"/>
  <c r="M13" i="5"/>
  <c r="I16" i="5"/>
  <c r="M16" i="5"/>
  <c r="I24" i="5"/>
  <c r="M24" i="5"/>
  <c r="I27" i="5"/>
  <c r="M27" i="5"/>
  <c r="I31" i="5"/>
  <c r="M31" i="5"/>
  <c r="O44" i="5"/>
  <c r="R44" i="5"/>
  <c r="I42" i="5"/>
  <c r="M6" i="5"/>
  <c r="T9" i="5"/>
  <c r="U9" i="5"/>
  <c r="I11" i="5"/>
  <c r="M11" i="5"/>
  <c r="T13" i="5"/>
  <c r="I15" i="5"/>
  <c r="M15" i="5"/>
  <c r="T16" i="5"/>
  <c r="M18" i="5"/>
  <c r="M19" i="5"/>
  <c r="M20" i="5"/>
  <c r="I21" i="5"/>
  <c r="M21" i="5"/>
  <c r="T21" i="5"/>
  <c r="U21" i="5"/>
  <c r="M23" i="5"/>
  <c r="T24" i="5"/>
  <c r="M25" i="5"/>
  <c r="I26" i="5"/>
  <c r="M26" i="5"/>
  <c r="T27" i="5"/>
  <c r="M28" i="5"/>
  <c r="I29" i="5"/>
  <c r="M29" i="5"/>
  <c r="I30" i="5"/>
  <c r="M30" i="5"/>
  <c r="T31" i="5"/>
  <c r="I32" i="5"/>
  <c r="M32" i="5"/>
  <c r="I33" i="5"/>
  <c r="I34" i="5"/>
  <c r="M34" i="5"/>
  <c r="S35" i="5"/>
  <c r="T35" i="5"/>
  <c r="I38" i="5"/>
  <c r="I39" i="5"/>
  <c r="T39" i="5"/>
  <c r="U39" i="5"/>
  <c r="I40" i="5"/>
  <c r="I41" i="5"/>
  <c r="T42" i="5"/>
  <c r="R42" i="4"/>
  <c r="P42" i="4"/>
  <c r="O42" i="4"/>
  <c r="L42" i="4"/>
  <c r="H42" i="4"/>
  <c r="F42" i="4"/>
  <c r="D42" i="4"/>
  <c r="C42" i="4"/>
  <c r="B42" i="4"/>
  <c r="E42" i="4" s="1"/>
  <c r="S42" i="4" s="1"/>
  <c r="U41" i="4"/>
  <c r="T41" i="4"/>
  <c r="E41" i="4"/>
  <c r="U40" i="4"/>
  <c r="T40" i="4"/>
  <c r="E40" i="4"/>
  <c r="R39" i="4"/>
  <c r="P39" i="4"/>
  <c r="P43" i="4" s="1"/>
  <c r="O39" i="4"/>
  <c r="L39" i="4"/>
  <c r="L43" i="4" s="1"/>
  <c r="H39" i="4"/>
  <c r="F39" i="4"/>
  <c r="F43" i="4" s="1"/>
  <c r="D39" i="4"/>
  <c r="C39" i="4"/>
  <c r="C43" i="4" s="1"/>
  <c r="B39" i="4"/>
  <c r="U38" i="4"/>
  <c r="T38" i="4"/>
  <c r="E38" i="4"/>
  <c r="R35" i="4"/>
  <c r="P35" i="4"/>
  <c r="O35" i="4"/>
  <c r="L35" i="4"/>
  <c r="H35" i="4"/>
  <c r="F35" i="4"/>
  <c r="D35" i="4"/>
  <c r="C35" i="4"/>
  <c r="B35" i="4"/>
  <c r="U34" i="4"/>
  <c r="T34" i="4"/>
  <c r="E34" i="4"/>
  <c r="S34" i="4" s="1"/>
  <c r="U33" i="4"/>
  <c r="T33" i="4"/>
  <c r="E33" i="4"/>
  <c r="S33" i="4" s="1"/>
  <c r="U32" i="4"/>
  <c r="T32" i="4"/>
  <c r="E32" i="4"/>
  <c r="R31" i="4"/>
  <c r="P31" i="4"/>
  <c r="O31" i="4"/>
  <c r="L31" i="4"/>
  <c r="H31" i="4"/>
  <c r="F31" i="4"/>
  <c r="D31" i="4"/>
  <c r="C31" i="4"/>
  <c r="B31" i="4"/>
  <c r="U30" i="4"/>
  <c r="T30" i="4"/>
  <c r="E30" i="4"/>
  <c r="S30" i="4" s="1"/>
  <c r="U29" i="4"/>
  <c r="T29" i="4"/>
  <c r="E29" i="4"/>
  <c r="S29" i="4" s="1"/>
  <c r="U28" i="4"/>
  <c r="T28" i="4"/>
  <c r="E28" i="4"/>
  <c r="S28" i="4" s="1"/>
  <c r="R27" i="4"/>
  <c r="P27" i="4"/>
  <c r="O27" i="4"/>
  <c r="L27" i="4"/>
  <c r="H27" i="4"/>
  <c r="F27" i="4"/>
  <c r="D27" i="4"/>
  <c r="C27" i="4"/>
  <c r="B27" i="4"/>
  <c r="U26" i="4"/>
  <c r="T26" i="4"/>
  <c r="E26" i="4"/>
  <c r="S26" i="4" s="1"/>
  <c r="U25" i="4"/>
  <c r="T25" i="4"/>
  <c r="E25" i="4"/>
  <c r="S25" i="4" s="1"/>
  <c r="R24" i="4"/>
  <c r="P24" i="4"/>
  <c r="O24" i="4"/>
  <c r="L24" i="4"/>
  <c r="H24" i="4"/>
  <c r="F24" i="4"/>
  <c r="D24" i="4"/>
  <c r="C24" i="4"/>
  <c r="B24" i="4"/>
  <c r="E24" i="4" s="1"/>
  <c r="S24" i="4" s="1"/>
  <c r="U23" i="4"/>
  <c r="T23" i="4"/>
  <c r="E23" i="4"/>
  <c r="S23" i="4" s="1"/>
  <c r="U22" i="4"/>
  <c r="T22" i="4"/>
  <c r="E22" i="4"/>
  <c r="S22" i="4" s="1"/>
  <c r="R21" i="4"/>
  <c r="P21" i="4"/>
  <c r="P36" i="4" s="1"/>
  <c r="O21" i="4"/>
  <c r="L21" i="4"/>
  <c r="L36" i="4" s="1"/>
  <c r="H21" i="4"/>
  <c r="F21" i="4"/>
  <c r="F36" i="4" s="1"/>
  <c r="F44" i="4" s="1"/>
  <c r="D21" i="4"/>
  <c r="C21" i="4"/>
  <c r="B21" i="4"/>
  <c r="U20" i="4"/>
  <c r="T20" i="4"/>
  <c r="E20" i="4"/>
  <c r="S20" i="4" s="1"/>
  <c r="U19" i="4"/>
  <c r="T19" i="4"/>
  <c r="E19" i="4"/>
  <c r="S19" i="4" s="1"/>
  <c r="U18" i="4"/>
  <c r="T18" i="4"/>
  <c r="E18" i="4"/>
  <c r="S18" i="4" s="1"/>
  <c r="R16" i="4"/>
  <c r="P16" i="4"/>
  <c r="U16" i="4" s="1"/>
  <c r="O16" i="4"/>
  <c r="L16" i="4"/>
  <c r="H16" i="4"/>
  <c r="F16" i="4"/>
  <c r="D16" i="4"/>
  <c r="C16" i="4"/>
  <c r="B16" i="4"/>
  <c r="U15" i="4"/>
  <c r="T15" i="4"/>
  <c r="E15" i="4"/>
  <c r="S15" i="4" s="1"/>
  <c r="U14" i="4"/>
  <c r="T14" i="4"/>
  <c r="E14" i="4"/>
  <c r="S14" i="4" s="1"/>
  <c r="R13" i="4"/>
  <c r="P13" i="4"/>
  <c r="O13" i="4"/>
  <c r="L13" i="4"/>
  <c r="H13" i="4"/>
  <c r="F13" i="4"/>
  <c r="D13" i="4"/>
  <c r="C13" i="4"/>
  <c r="B13" i="4"/>
  <c r="U12" i="4"/>
  <c r="T12" i="4"/>
  <c r="E12" i="4"/>
  <c r="S12" i="4" s="1"/>
  <c r="U11" i="4"/>
  <c r="T11" i="4"/>
  <c r="E11" i="4"/>
  <c r="S11" i="4" s="1"/>
  <c r="U10" i="4"/>
  <c r="T10" i="4"/>
  <c r="E10" i="4"/>
  <c r="S10" i="4" s="1"/>
  <c r="R9" i="4"/>
  <c r="R17" i="4" s="1"/>
  <c r="P9" i="4"/>
  <c r="O9" i="4"/>
  <c r="O17" i="4" s="1"/>
  <c r="L9" i="4"/>
  <c r="H9" i="4"/>
  <c r="F9" i="4"/>
  <c r="D9" i="4"/>
  <c r="C9" i="4"/>
  <c r="B9" i="4"/>
  <c r="U8" i="4"/>
  <c r="T8" i="4"/>
  <c r="E8" i="4"/>
  <c r="S8" i="4" s="1"/>
  <c r="U7" i="4"/>
  <c r="T7" i="4"/>
  <c r="E7" i="4"/>
  <c r="S7" i="4" s="1"/>
  <c r="O6" i="4"/>
  <c r="L6" i="4"/>
  <c r="L17" i="4" s="1"/>
  <c r="H6" i="4"/>
  <c r="F6" i="4"/>
  <c r="F17" i="4" s="1"/>
  <c r="D6" i="4"/>
  <c r="C6" i="4"/>
  <c r="C17" i="4" s="1"/>
  <c r="B6" i="4"/>
  <c r="E5" i="4"/>
  <c r="E4" i="4"/>
  <c r="S32" i="4" l="1"/>
  <c r="I32" i="4"/>
  <c r="U37" i="5"/>
  <c r="S17" i="7"/>
  <c r="S36" i="5"/>
  <c r="P44" i="5"/>
  <c r="T44" i="5" s="1"/>
  <c r="F37" i="5"/>
  <c r="M21" i="7"/>
  <c r="I42" i="7"/>
  <c r="E43" i="7"/>
  <c r="I43" i="7" s="1"/>
  <c r="U17" i="7"/>
  <c r="F37" i="7"/>
  <c r="U35" i="4"/>
  <c r="E13" i="4"/>
  <c r="M13" i="4" s="1"/>
  <c r="E9" i="4"/>
  <c r="S9" i="4" s="1"/>
  <c r="D37" i="7"/>
  <c r="I35" i="7"/>
  <c r="U31" i="4"/>
  <c r="U27" i="4"/>
  <c r="I27" i="7"/>
  <c r="U44" i="7"/>
  <c r="T44" i="7"/>
  <c r="U36" i="7"/>
  <c r="L45" i="7"/>
  <c r="L37" i="7"/>
  <c r="M17" i="7"/>
  <c r="H45" i="7"/>
  <c r="R37" i="7"/>
  <c r="R45" i="7" s="1"/>
  <c r="O45" i="7"/>
  <c r="S37" i="7"/>
  <c r="C37" i="7"/>
  <c r="E44" i="7"/>
  <c r="S44" i="7" s="1"/>
  <c r="T36" i="7"/>
  <c r="M44" i="7"/>
  <c r="B45" i="7"/>
  <c r="E45" i="7" s="1"/>
  <c r="E36" i="7"/>
  <c r="P45" i="7"/>
  <c r="U37" i="7"/>
  <c r="U45" i="7" s="1"/>
  <c r="S39" i="5"/>
  <c r="U44" i="5"/>
  <c r="P45" i="5"/>
  <c r="T37" i="5"/>
  <c r="O45" i="5"/>
  <c r="M37" i="5"/>
  <c r="M35" i="5"/>
  <c r="I35" i="5"/>
  <c r="M44" i="5"/>
  <c r="I44" i="5"/>
  <c r="L45" i="5"/>
  <c r="M45" i="5" s="1"/>
  <c r="H45" i="5"/>
  <c r="I45" i="5" s="1"/>
  <c r="S13" i="4"/>
  <c r="C36" i="4"/>
  <c r="C44" i="4" s="1"/>
  <c r="C45" i="4" s="1"/>
  <c r="B17" i="4"/>
  <c r="D17" i="4"/>
  <c r="H17" i="4"/>
  <c r="P17" i="4"/>
  <c r="U13" i="4"/>
  <c r="E16" i="4"/>
  <c r="M16" i="4" s="1"/>
  <c r="S16" i="4"/>
  <c r="E21" i="4"/>
  <c r="S21" i="4" s="1"/>
  <c r="H36" i="4"/>
  <c r="O36" i="4"/>
  <c r="O37" i="4" s="1"/>
  <c r="R36" i="4"/>
  <c r="R37" i="4" s="1"/>
  <c r="U24" i="4"/>
  <c r="E27" i="4"/>
  <c r="S27" i="4" s="1"/>
  <c r="E31" i="4"/>
  <c r="S31" i="4" s="1"/>
  <c r="B36" i="4"/>
  <c r="B37" i="4" s="1"/>
  <c r="D36" i="4"/>
  <c r="B43" i="4"/>
  <c r="D43" i="4"/>
  <c r="H43" i="4"/>
  <c r="O43" i="4"/>
  <c r="R43" i="4"/>
  <c r="U42" i="4"/>
  <c r="F45" i="4"/>
  <c r="F37" i="4"/>
  <c r="H37" i="4"/>
  <c r="L37" i="4"/>
  <c r="S17" i="4"/>
  <c r="P37" i="4"/>
  <c r="T17" i="4"/>
  <c r="L44" i="4"/>
  <c r="T36" i="4"/>
  <c r="P44" i="4"/>
  <c r="T43" i="4"/>
  <c r="M9" i="4"/>
  <c r="I13" i="4"/>
  <c r="S36" i="4"/>
  <c r="I24" i="4"/>
  <c r="M24" i="4"/>
  <c r="B44" i="4"/>
  <c r="O44" i="4"/>
  <c r="I42" i="4"/>
  <c r="E6" i="4"/>
  <c r="M6" i="4" s="1"/>
  <c r="T9" i="4"/>
  <c r="U9" i="4"/>
  <c r="I11" i="4"/>
  <c r="M11" i="4"/>
  <c r="T13" i="4"/>
  <c r="I15" i="4"/>
  <c r="M15" i="4"/>
  <c r="T16" i="4"/>
  <c r="M18" i="4"/>
  <c r="M19" i="4"/>
  <c r="M20" i="4"/>
  <c r="M21" i="4"/>
  <c r="T21" i="4"/>
  <c r="U21" i="4"/>
  <c r="M23" i="4"/>
  <c r="T24" i="4"/>
  <c r="M25" i="4"/>
  <c r="I26" i="4"/>
  <c r="M26" i="4"/>
  <c r="T27" i="4"/>
  <c r="M28" i="4"/>
  <c r="I29" i="4"/>
  <c r="M29" i="4"/>
  <c r="I30" i="4"/>
  <c r="M30" i="4"/>
  <c r="M32" i="4"/>
  <c r="I33" i="4"/>
  <c r="I34" i="4"/>
  <c r="M34" i="4"/>
  <c r="E35" i="4"/>
  <c r="S35" i="4" s="1"/>
  <c r="T35" i="4"/>
  <c r="I38" i="4"/>
  <c r="M38" i="4"/>
  <c r="E39" i="4"/>
  <c r="I39" i="4" s="1"/>
  <c r="T39" i="4"/>
  <c r="U39" i="4"/>
  <c r="I40" i="4"/>
  <c r="M40" i="4"/>
  <c r="I41" i="4"/>
  <c r="M41" i="4"/>
  <c r="T42" i="4"/>
  <c r="T38" i="2"/>
  <c r="H44" i="4" l="1"/>
  <c r="M27" i="4"/>
  <c r="U17" i="4"/>
  <c r="E37" i="7"/>
  <c r="I37" i="7" s="1"/>
  <c r="T31" i="4"/>
  <c r="C37" i="4"/>
  <c r="E37" i="4" s="1"/>
  <c r="D37" i="4"/>
  <c r="I16" i="4"/>
  <c r="E17" i="4"/>
  <c r="I17" i="4" s="1"/>
  <c r="M31" i="4"/>
  <c r="U36" i="4"/>
  <c r="I27" i="4"/>
  <c r="T37" i="7"/>
  <c r="T45" i="7"/>
  <c r="I45" i="7"/>
  <c r="M37" i="7"/>
  <c r="I44" i="7"/>
  <c r="I36" i="7"/>
  <c r="M36" i="7"/>
  <c r="M45" i="7"/>
  <c r="S45" i="5"/>
  <c r="U45" i="5"/>
  <c r="I21" i="4"/>
  <c r="I31" i="4"/>
  <c r="M17" i="4"/>
  <c r="I37" i="5"/>
  <c r="I43" i="5"/>
  <c r="S43" i="5"/>
  <c r="T45" i="5"/>
  <c r="U43" i="4"/>
  <c r="R44" i="4"/>
  <c r="R45" i="4"/>
  <c r="E36" i="4"/>
  <c r="D44" i="4"/>
  <c r="D45" i="4" s="1"/>
  <c r="E43" i="4"/>
  <c r="S39" i="4"/>
  <c r="U44" i="4"/>
  <c r="T44" i="4"/>
  <c r="P45" i="4"/>
  <c r="U37" i="4"/>
  <c r="U45" i="4" s="1"/>
  <c r="T37" i="4"/>
  <c r="O45" i="4"/>
  <c r="S37" i="4"/>
  <c r="B45" i="4"/>
  <c r="E45" i="4" s="1"/>
  <c r="M35" i="4"/>
  <c r="I35" i="4"/>
  <c r="L45" i="4"/>
  <c r="H45" i="4"/>
  <c r="R42" i="3"/>
  <c r="P42" i="3"/>
  <c r="O42" i="3"/>
  <c r="L42" i="3"/>
  <c r="H42" i="3"/>
  <c r="F42" i="3"/>
  <c r="S42" i="3"/>
  <c r="U41" i="3"/>
  <c r="T41" i="3"/>
  <c r="M41" i="3"/>
  <c r="U40" i="3"/>
  <c r="T40" i="3"/>
  <c r="M40" i="3"/>
  <c r="R39" i="3"/>
  <c r="R43" i="3" s="1"/>
  <c r="P39" i="3"/>
  <c r="O39" i="3"/>
  <c r="L39" i="3"/>
  <c r="H39" i="3"/>
  <c r="F39" i="3"/>
  <c r="U38" i="3"/>
  <c r="T38" i="3"/>
  <c r="M38" i="3"/>
  <c r="R35" i="3"/>
  <c r="P35" i="3"/>
  <c r="T35" i="3" s="1"/>
  <c r="O35" i="3"/>
  <c r="L35" i="3"/>
  <c r="H35" i="3"/>
  <c r="F35" i="3"/>
  <c r="U34" i="3"/>
  <c r="T34" i="3"/>
  <c r="S34" i="3"/>
  <c r="U33" i="3"/>
  <c r="T33" i="3"/>
  <c r="S33" i="3"/>
  <c r="U32" i="3"/>
  <c r="T32" i="3"/>
  <c r="I32" i="3"/>
  <c r="M32" i="3"/>
  <c r="R31" i="3"/>
  <c r="P31" i="3"/>
  <c r="O31" i="3"/>
  <c r="L31" i="3"/>
  <c r="H31" i="3"/>
  <c r="F31" i="3"/>
  <c r="U30" i="3"/>
  <c r="T30" i="3"/>
  <c r="S30" i="3"/>
  <c r="U29" i="3"/>
  <c r="T29" i="3"/>
  <c r="S29" i="3"/>
  <c r="U28" i="3"/>
  <c r="T28" i="3"/>
  <c r="S28" i="3"/>
  <c r="R27" i="3"/>
  <c r="P27" i="3"/>
  <c r="O27" i="3"/>
  <c r="L27" i="3"/>
  <c r="H27" i="3"/>
  <c r="F27" i="3"/>
  <c r="U26" i="3"/>
  <c r="T26" i="3"/>
  <c r="S26" i="3"/>
  <c r="U25" i="3"/>
  <c r="T25" i="3"/>
  <c r="S25" i="3"/>
  <c r="R24" i="3"/>
  <c r="P24" i="3"/>
  <c r="O24" i="3"/>
  <c r="L24" i="3"/>
  <c r="H24" i="3"/>
  <c r="F24" i="3"/>
  <c r="U23" i="3"/>
  <c r="T23" i="3"/>
  <c r="S23" i="3"/>
  <c r="U22" i="3"/>
  <c r="T22" i="3"/>
  <c r="S22" i="3"/>
  <c r="R21" i="3"/>
  <c r="P21" i="3"/>
  <c r="O21" i="3"/>
  <c r="O36" i="3" s="1"/>
  <c r="L21" i="3"/>
  <c r="H21" i="3"/>
  <c r="F21" i="3"/>
  <c r="U20" i="3"/>
  <c r="T20" i="3"/>
  <c r="S20" i="3"/>
  <c r="U19" i="3"/>
  <c r="T19" i="3"/>
  <c r="S19" i="3"/>
  <c r="U18" i="3"/>
  <c r="T18" i="3"/>
  <c r="S18" i="3"/>
  <c r="R16" i="3"/>
  <c r="P16" i="3"/>
  <c r="O16" i="3"/>
  <c r="L16" i="3"/>
  <c r="H16" i="3"/>
  <c r="F16" i="3"/>
  <c r="U15" i="3"/>
  <c r="T15" i="3"/>
  <c r="U14" i="3"/>
  <c r="T14" i="3"/>
  <c r="S14" i="3"/>
  <c r="R13" i="3"/>
  <c r="P13" i="3"/>
  <c r="O13" i="3"/>
  <c r="L13" i="3"/>
  <c r="H13" i="3"/>
  <c r="F13" i="3"/>
  <c r="U12" i="3"/>
  <c r="T12" i="3"/>
  <c r="S12" i="3"/>
  <c r="U11" i="3"/>
  <c r="T11" i="3"/>
  <c r="S11" i="3"/>
  <c r="U10" i="3"/>
  <c r="T10" i="3"/>
  <c r="S10" i="3"/>
  <c r="R9" i="3"/>
  <c r="P9" i="3"/>
  <c r="O9" i="3"/>
  <c r="L9" i="3"/>
  <c r="H9" i="3"/>
  <c r="F9" i="3"/>
  <c r="U8" i="3"/>
  <c r="T8" i="3"/>
  <c r="S8" i="3"/>
  <c r="U7" i="3"/>
  <c r="T7" i="3"/>
  <c r="S7" i="3"/>
  <c r="O6" i="3"/>
  <c r="L6" i="3"/>
  <c r="L17" i="3" s="1"/>
  <c r="H6" i="3"/>
  <c r="F6" i="3"/>
  <c r="M37" i="4" l="1"/>
  <c r="I37" i="4"/>
  <c r="H17" i="3"/>
  <c r="O17" i="3"/>
  <c r="R17" i="3"/>
  <c r="F36" i="3"/>
  <c r="L36" i="3"/>
  <c r="P36" i="3"/>
  <c r="F43" i="3"/>
  <c r="L43" i="3"/>
  <c r="H36" i="3"/>
  <c r="T27" i="3"/>
  <c r="I45" i="4"/>
  <c r="M45" i="4"/>
  <c r="S16" i="3"/>
  <c r="S32" i="3"/>
  <c r="I33" i="3"/>
  <c r="I40" i="3"/>
  <c r="S41" i="3"/>
  <c r="I36" i="4"/>
  <c r="M36" i="4"/>
  <c r="S9" i="3"/>
  <c r="S13" i="3"/>
  <c r="M19" i="3"/>
  <c r="T21" i="3"/>
  <c r="S40" i="3"/>
  <c r="I41" i="3"/>
  <c r="E44" i="4"/>
  <c r="I43" i="4"/>
  <c r="T45" i="4"/>
  <c r="T39" i="3"/>
  <c r="O43" i="3"/>
  <c r="T42" i="3"/>
  <c r="T24" i="3"/>
  <c r="U16" i="3"/>
  <c r="T16" i="3"/>
  <c r="T13" i="3"/>
  <c r="I38" i="3"/>
  <c r="S38" i="3"/>
  <c r="M28" i="3"/>
  <c r="T31" i="3"/>
  <c r="S24" i="3"/>
  <c r="M24" i="3"/>
  <c r="S21" i="3"/>
  <c r="M16" i="3"/>
  <c r="I13" i="3"/>
  <c r="L37" i="3"/>
  <c r="H37" i="3"/>
  <c r="M9" i="3"/>
  <c r="O37" i="3"/>
  <c r="S17" i="3"/>
  <c r="M13" i="3"/>
  <c r="M6" i="3"/>
  <c r="T9" i="3"/>
  <c r="M11" i="3"/>
  <c r="U13" i="3"/>
  <c r="S15" i="3"/>
  <c r="I15" i="3"/>
  <c r="S36" i="3"/>
  <c r="S27" i="3"/>
  <c r="M27" i="3"/>
  <c r="I27" i="3"/>
  <c r="O44" i="3"/>
  <c r="F17" i="3"/>
  <c r="P17" i="3"/>
  <c r="U9" i="3"/>
  <c r="I11" i="3"/>
  <c r="M15" i="3"/>
  <c r="I16" i="3"/>
  <c r="L44" i="3"/>
  <c r="I24" i="3"/>
  <c r="S31" i="3"/>
  <c r="M31" i="3"/>
  <c r="I31" i="3"/>
  <c r="I42" i="3"/>
  <c r="M18" i="3"/>
  <c r="M20" i="3"/>
  <c r="I21" i="3"/>
  <c r="M21" i="3"/>
  <c r="U21" i="3"/>
  <c r="M23" i="3"/>
  <c r="U24" i="3"/>
  <c r="M25" i="3"/>
  <c r="M26" i="3"/>
  <c r="U27" i="3"/>
  <c r="M29" i="3"/>
  <c r="M30" i="3"/>
  <c r="U31" i="3"/>
  <c r="M34" i="3"/>
  <c r="U35" i="3"/>
  <c r="R36" i="3"/>
  <c r="T36" i="3" s="1"/>
  <c r="I39" i="3"/>
  <c r="U39" i="3"/>
  <c r="U42" i="3"/>
  <c r="H43" i="3"/>
  <c r="P43" i="3"/>
  <c r="I26" i="3"/>
  <c r="I29" i="3"/>
  <c r="I30" i="3"/>
  <c r="I34" i="3"/>
  <c r="T11" i="2"/>
  <c r="F44" i="3" l="1"/>
  <c r="S44" i="4"/>
  <c r="M44" i="4"/>
  <c r="I44" i="4"/>
  <c r="M44" i="3"/>
  <c r="P44" i="3"/>
  <c r="T43" i="3"/>
  <c r="U43" i="3"/>
  <c r="S35" i="3"/>
  <c r="M35" i="3"/>
  <c r="I35" i="3"/>
  <c r="U36" i="3"/>
  <c r="F45" i="3"/>
  <c r="F37" i="3"/>
  <c r="R44" i="3"/>
  <c r="R37" i="3"/>
  <c r="R45" i="3" s="1"/>
  <c r="O45" i="3"/>
  <c r="S37" i="3"/>
  <c r="S43" i="3"/>
  <c r="S39" i="3"/>
  <c r="P37" i="3"/>
  <c r="U17" i="3"/>
  <c r="T17" i="3"/>
  <c r="M37" i="3"/>
  <c r="H44" i="3"/>
  <c r="S44" i="3" s="1"/>
  <c r="L45" i="3"/>
  <c r="I36" i="3" l="1"/>
  <c r="M36" i="3"/>
  <c r="I37" i="3"/>
  <c r="M45" i="3"/>
  <c r="M17" i="3"/>
  <c r="I17" i="3"/>
  <c r="I44" i="3"/>
  <c r="H45" i="3"/>
  <c r="I45" i="3" s="1"/>
  <c r="T37" i="3"/>
  <c r="P45" i="3"/>
  <c r="T45" i="3" s="1"/>
  <c r="U37" i="3"/>
  <c r="U45" i="3" s="1"/>
  <c r="I43" i="3"/>
  <c r="U44" i="3"/>
  <c r="T44" i="3"/>
  <c r="T7" i="2"/>
  <c r="U8" i="2"/>
  <c r="T8" i="2"/>
  <c r="U7" i="2"/>
  <c r="S8" i="2"/>
  <c r="S7" i="2"/>
  <c r="U12" i="2"/>
  <c r="T12" i="2"/>
  <c r="S12" i="2"/>
  <c r="U11" i="2"/>
  <c r="S11" i="2"/>
  <c r="U10" i="2"/>
  <c r="T10" i="2"/>
  <c r="S10" i="2"/>
  <c r="U15" i="2"/>
  <c r="T15" i="2"/>
  <c r="U14" i="2"/>
  <c r="T14" i="2"/>
  <c r="S14" i="2"/>
  <c r="U19" i="2"/>
  <c r="T19" i="2"/>
  <c r="S19" i="2"/>
  <c r="U18" i="2"/>
  <c r="T18" i="2"/>
  <c r="M18" i="2"/>
  <c r="U23" i="2"/>
  <c r="T23" i="2"/>
  <c r="S23" i="2"/>
  <c r="U22" i="2"/>
  <c r="T22" i="2"/>
  <c r="S22" i="2"/>
  <c r="U26" i="2"/>
  <c r="T26" i="2"/>
  <c r="S26" i="2"/>
  <c r="U25" i="2"/>
  <c r="T25" i="2"/>
  <c r="S25" i="2"/>
  <c r="U30" i="2"/>
  <c r="T30" i="2"/>
  <c r="S30" i="2"/>
  <c r="U29" i="2"/>
  <c r="T29" i="2"/>
  <c r="S29" i="2"/>
  <c r="U28" i="2"/>
  <c r="T28" i="2"/>
  <c r="S28" i="2"/>
  <c r="U34" i="2"/>
  <c r="T34" i="2"/>
  <c r="S34" i="2"/>
  <c r="U33" i="2"/>
  <c r="T33" i="2"/>
  <c r="S33" i="2"/>
  <c r="U32" i="2"/>
  <c r="T32" i="2"/>
  <c r="M32" i="2"/>
  <c r="U41" i="2"/>
  <c r="T41" i="2"/>
  <c r="S41" i="2"/>
  <c r="U40" i="2"/>
  <c r="T40" i="2"/>
  <c r="M40" i="2"/>
  <c r="R42" i="2"/>
  <c r="P42" i="2"/>
  <c r="O42" i="2"/>
  <c r="L42" i="2"/>
  <c r="H42" i="2"/>
  <c r="F42" i="2"/>
  <c r="R39" i="2"/>
  <c r="P39" i="2"/>
  <c r="O39" i="2"/>
  <c r="L39" i="2"/>
  <c r="H39" i="2"/>
  <c r="F39" i="2"/>
  <c r="U38" i="2"/>
  <c r="M38" i="2"/>
  <c r="R35" i="2"/>
  <c r="P35" i="2"/>
  <c r="O35" i="2"/>
  <c r="L35" i="2"/>
  <c r="H35" i="2"/>
  <c r="F35" i="2"/>
  <c r="R31" i="2"/>
  <c r="P31" i="2"/>
  <c r="O31" i="2"/>
  <c r="L31" i="2"/>
  <c r="H31" i="2"/>
  <c r="F31" i="2"/>
  <c r="R27" i="2"/>
  <c r="P27" i="2"/>
  <c r="O27" i="2"/>
  <c r="L27" i="2"/>
  <c r="H27" i="2"/>
  <c r="F27" i="2"/>
  <c r="R24" i="2"/>
  <c r="P24" i="2"/>
  <c r="O24" i="2"/>
  <c r="L24" i="2"/>
  <c r="H24" i="2"/>
  <c r="F24" i="2"/>
  <c r="R21" i="2"/>
  <c r="P21" i="2"/>
  <c r="O21" i="2"/>
  <c r="L21" i="2"/>
  <c r="H21" i="2"/>
  <c r="F21" i="2"/>
  <c r="F36" i="2" s="1"/>
  <c r="U20" i="2"/>
  <c r="T20" i="2"/>
  <c r="M20" i="2"/>
  <c r="R16" i="2"/>
  <c r="P16" i="2"/>
  <c r="O16" i="2"/>
  <c r="L16" i="2"/>
  <c r="H16" i="2"/>
  <c r="F16" i="2"/>
  <c r="R13" i="2"/>
  <c r="P13" i="2"/>
  <c r="O13" i="2"/>
  <c r="L13" i="2"/>
  <c r="H13" i="2"/>
  <c r="F13" i="2"/>
  <c r="R9" i="2"/>
  <c r="P9" i="2"/>
  <c r="O9" i="2"/>
  <c r="L9" i="2"/>
  <c r="H9" i="2"/>
  <c r="F9" i="2"/>
  <c r="O6" i="2"/>
  <c r="L6" i="2"/>
  <c r="H6" i="2"/>
  <c r="H17" i="2" s="1"/>
  <c r="F6" i="2"/>
  <c r="R42" i="1"/>
  <c r="P42" i="1"/>
  <c r="T42" i="1" s="1"/>
  <c r="O42" i="1"/>
  <c r="L42" i="1"/>
  <c r="H42" i="1"/>
  <c r="F42" i="1"/>
  <c r="D42" i="1"/>
  <c r="C42" i="1"/>
  <c r="B42" i="1"/>
  <c r="U41" i="1"/>
  <c r="T41" i="1"/>
  <c r="E41" i="1"/>
  <c r="M41" i="1" s="1"/>
  <c r="U40" i="1"/>
  <c r="T40" i="1"/>
  <c r="E40" i="1"/>
  <c r="M40" i="1" s="1"/>
  <c r="R39" i="1"/>
  <c r="R43" i="1" s="1"/>
  <c r="P39" i="1"/>
  <c r="O39" i="1"/>
  <c r="O43" i="1" s="1"/>
  <c r="L39" i="1"/>
  <c r="L43" i="1" s="1"/>
  <c r="H39" i="1"/>
  <c r="F39" i="1"/>
  <c r="F43" i="1" s="1"/>
  <c r="D39" i="1"/>
  <c r="D43" i="1" s="1"/>
  <c r="C39" i="1"/>
  <c r="C43" i="1" s="1"/>
  <c r="B39" i="1"/>
  <c r="B43" i="1" s="1"/>
  <c r="U38" i="1"/>
  <c r="T38" i="1"/>
  <c r="E38" i="1"/>
  <c r="M38" i="1" s="1"/>
  <c r="U37" i="1"/>
  <c r="T37" i="1"/>
  <c r="E37" i="1"/>
  <c r="M37" i="1" s="1"/>
  <c r="R34" i="1"/>
  <c r="P34" i="1"/>
  <c r="T34" i="1" s="1"/>
  <c r="O34" i="1"/>
  <c r="L34" i="1"/>
  <c r="H34" i="1"/>
  <c r="F34" i="1"/>
  <c r="D34" i="1"/>
  <c r="C34" i="1"/>
  <c r="B34" i="1"/>
  <c r="U33" i="1"/>
  <c r="T33" i="1"/>
  <c r="E33" i="1"/>
  <c r="S33" i="1" s="1"/>
  <c r="U32" i="1"/>
  <c r="T32" i="1"/>
  <c r="E32" i="1"/>
  <c r="S32" i="1" s="1"/>
  <c r="R31" i="1"/>
  <c r="P31" i="1"/>
  <c r="O31" i="1"/>
  <c r="L31" i="1"/>
  <c r="H31" i="1"/>
  <c r="F31" i="1"/>
  <c r="D31" i="1"/>
  <c r="C31" i="1"/>
  <c r="B31" i="1"/>
  <c r="U30" i="1"/>
  <c r="T30" i="1"/>
  <c r="E30" i="1"/>
  <c r="M30" i="1" s="1"/>
  <c r="U29" i="1"/>
  <c r="T29" i="1"/>
  <c r="E29" i="1"/>
  <c r="I29" i="1" s="1"/>
  <c r="U28" i="1"/>
  <c r="T28" i="1"/>
  <c r="E28" i="1"/>
  <c r="S28" i="1" s="1"/>
  <c r="R27" i="1"/>
  <c r="P27" i="1"/>
  <c r="O27" i="1"/>
  <c r="L27" i="1"/>
  <c r="H27" i="1"/>
  <c r="F27" i="1"/>
  <c r="D27" i="1"/>
  <c r="C27" i="1"/>
  <c r="B27" i="1"/>
  <c r="U26" i="1"/>
  <c r="T26" i="1"/>
  <c r="E26" i="1"/>
  <c r="M26" i="1" s="1"/>
  <c r="U25" i="1"/>
  <c r="T25" i="1"/>
  <c r="E25" i="1"/>
  <c r="M25" i="1" s="1"/>
  <c r="U24" i="1"/>
  <c r="T24" i="1"/>
  <c r="E24" i="1"/>
  <c r="M24" i="1" s="1"/>
  <c r="R23" i="1"/>
  <c r="P23" i="1"/>
  <c r="U23" i="1" s="1"/>
  <c r="O23" i="1"/>
  <c r="L23" i="1"/>
  <c r="H23" i="1"/>
  <c r="F23" i="1"/>
  <c r="D23" i="1"/>
  <c r="C23" i="1"/>
  <c r="E23" i="1" s="1"/>
  <c r="S23" i="1" s="1"/>
  <c r="B23" i="1"/>
  <c r="U22" i="1"/>
  <c r="T22" i="1"/>
  <c r="E22" i="1"/>
  <c r="M22" i="1" s="1"/>
  <c r="U21" i="1"/>
  <c r="T21" i="1"/>
  <c r="E21" i="1"/>
  <c r="M21" i="1" s="1"/>
  <c r="R20" i="1"/>
  <c r="R35" i="1" s="1"/>
  <c r="P20" i="1"/>
  <c r="O20" i="1"/>
  <c r="O35" i="1" s="1"/>
  <c r="L20" i="1"/>
  <c r="H20" i="1"/>
  <c r="F20" i="1"/>
  <c r="D20" i="1"/>
  <c r="C20" i="1"/>
  <c r="B20" i="1"/>
  <c r="U19" i="1"/>
  <c r="T19" i="1"/>
  <c r="E19" i="1"/>
  <c r="M19" i="1" s="1"/>
  <c r="U18" i="1"/>
  <c r="T18" i="1"/>
  <c r="E18" i="1"/>
  <c r="S18" i="1" s="1"/>
  <c r="R16" i="1"/>
  <c r="P16" i="1"/>
  <c r="O16" i="1"/>
  <c r="L16" i="1"/>
  <c r="H16" i="1"/>
  <c r="F16" i="1"/>
  <c r="D16" i="1"/>
  <c r="C16" i="1"/>
  <c r="B16" i="1"/>
  <c r="U15" i="1"/>
  <c r="T15" i="1"/>
  <c r="E15" i="1"/>
  <c r="S15" i="1" s="1"/>
  <c r="U14" i="1"/>
  <c r="T14" i="1"/>
  <c r="E14" i="1"/>
  <c r="S14" i="1" s="1"/>
  <c r="R13" i="1"/>
  <c r="P13" i="1"/>
  <c r="O13" i="1"/>
  <c r="L13" i="1"/>
  <c r="H13" i="1"/>
  <c r="F13" i="1"/>
  <c r="D13" i="1"/>
  <c r="C13" i="1"/>
  <c r="B13" i="1"/>
  <c r="U12" i="1"/>
  <c r="T12" i="1"/>
  <c r="E12" i="1"/>
  <c r="S12" i="1" s="1"/>
  <c r="U11" i="1"/>
  <c r="T11" i="1"/>
  <c r="E11" i="1"/>
  <c r="S11" i="1" s="1"/>
  <c r="R10" i="1"/>
  <c r="R17" i="1" s="1"/>
  <c r="R36" i="1" s="1"/>
  <c r="R45" i="1" s="1"/>
  <c r="P10" i="1"/>
  <c r="P17" i="1" s="1"/>
  <c r="O10" i="1"/>
  <c r="O17" i="1" s="1"/>
  <c r="L10" i="1"/>
  <c r="H10" i="1"/>
  <c r="F10" i="1"/>
  <c r="D10" i="1"/>
  <c r="C10" i="1"/>
  <c r="B10" i="1"/>
  <c r="U9" i="1"/>
  <c r="T9" i="1"/>
  <c r="E9" i="1"/>
  <c r="S9" i="1" s="1"/>
  <c r="U8" i="1"/>
  <c r="T8" i="1"/>
  <c r="E8" i="1"/>
  <c r="S8" i="1" s="1"/>
  <c r="U7" i="1"/>
  <c r="T7" i="1"/>
  <c r="E7" i="1"/>
  <c r="S7" i="1" s="1"/>
  <c r="O6" i="1"/>
  <c r="L6" i="1"/>
  <c r="L17" i="1" s="1"/>
  <c r="H6" i="1"/>
  <c r="F6" i="1"/>
  <c r="F17" i="1" s="1"/>
  <c r="D6" i="1"/>
  <c r="C6" i="1"/>
  <c r="C17" i="1" s="1"/>
  <c r="B6" i="1"/>
  <c r="B17" i="1" s="1"/>
  <c r="E5" i="1"/>
  <c r="E4" i="1"/>
  <c r="S13" i="1" l="1"/>
  <c r="I38" i="1"/>
  <c r="I25" i="1"/>
  <c r="M12" i="1"/>
  <c r="U13" i="1"/>
  <c r="M14" i="1"/>
  <c r="E27" i="1"/>
  <c r="S27" i="1" s="1"/>
  <c r="U27" i="1"/>
  <c r="I40" i="1"/>
  <c r="S16" i="1"/>
  <c r="T16" i="1"/>
  <c r="S22" i="1"/>
  <c r="S26" i="1"/>
  <c r="S30" i="1"/>
  <c r="U31" i="1"/>
  <c r="B35" i="1"/>
  <c r="D35" i="1"/>
  <c r="D44" i="1" s="1"/>
  <c r="I37" i="1"/>
  <c r="S38" i="1"/>
  <c r="T39" i="1"/>
  <c r="S40" i="1"/>
  <c r="I41" i="1"/>
  <c r="E42" i="1"/>
  <c r="S42" i="1" s="1"/>
  <c r="D17" i="1"/>
  <c r="H17" i="1"/>
  <c r="E10" i="1"/>
  <c r="T17" i="1"/>
  <c r="E13" i="1"/>
  <c r="E16" i="1"/>
  <c r="U16" i="1"/>
  <c r="S19" i="1"/>
  <c r="E20" i="1"/>
  <c r="S20" i="1" s="1"/>
  <c r="F35" i="1"/>
  <c r="F44" i="1" s="1"/>
  <c r="P35" i="1"/>
  <c r="I22" i="1"/>
  <c r="T23" i="1"/>
  <c r="S25" i="1"/>
  <c r="I26" i="1"/>
  <c r="T27" i="1"/>
  <c r="I30" i="1"/>
  <c r="S37" i="1"/>
  <c r="S41" i="1"/>
  <c r="M11" i="2"/>
  <c r="S15" i="2"/>
  <c r="I15" i="2"/>
  <c r="P36" i="2"/>
  <c r="P17" i="2"/>
  <c r="L17" i="2"/>
  <c r="F17" i="2"/>
  <c r="O17" i="2"/>
  <c r="S17" i="2" s="1"/>
  <c r="R17" i="2"/>
  <c r="O36" i="2"/>
  <c r="R36" i="2"/>
  <c r="U31" i="2"/>
  <c r="O43" i="2"/>
  <c r="R43" i="2"/>
  <c r="M19" i="2"/>
  <c r="S13" i="2"/>
  <c r="I11" i="2"/>
  <c r="U13" i="2"/>
  <c r="M15" i="2"/>
  <c r="S18" i="2"/>
  <c r="M23" i="2"/>
  <c r="M25" i="2"/>
  <c r="M26" i="2"/>
  <c r="I26" i="2"/>
  <c r="S24" i="2"/>
  <c r="U24" i="2"/>
  <c r="S27" i="2"/>
  <c r="U27" i="2"/>
  <c r="I29" i="2"/>
  <c r="M28" i="2"/>
  <c r="M29" i="2"/>
  <c r="M30" i="2"/>
  <c r="I30" i="2"/>
  <c r="I32" i="2"/>
  <c r="S32" i="2"/>
  <c r="I33" i="2"/>
  <c r="M34" i="2"/>
  <c r="I34" i="2"/>
  <c r="I38" i="2"/>
  <c r="S16" i="2"/>
  <c r="T16" i="2"/>
  <c r="S40" i="2"/>
  <c r="M6" i="2"/>
  <c r="S9" i="2"/>
  <c r="M13" i="2"/>
  <c r="M16" i="2"/>
  <c r="U16" i="2"/>
  <c r="S20" i="2"/>
  <c r="S21" i="2"/>
  <c r="T24" i="2"/>
  <c r="T27" i="2"/>
  <c r="T35" i="2"/>
  <c r="S38" i="2"/>
  <c r="I40" i="2"/>
  <c r="T39" i="2"/>
  <c r="T42" i="2"/>
  <c r="M41" i="2"/>
  <c r="I41" i="2"/>
  <c r="F43" i="2"/>
  <c r="F44" i="2" s="1"/>
  <c r="F45" i="2" s="1"/>
  <c r="L43" i="2"/>
  <c r="S42" i="2"/>
  <c r="I13" i="2"/>
  <c r="I17" i="2"/>
  <c r="F37" i="2"/>
  <c r="T9" i="2"/>
  <c r="T13" i="2"/>
  <c r="L36" i="2"/>
  <c r="T36" i="2"/>
  <c r="T21" i="2"/>
  <c r="I27" i="2"/>
  <c r="O44" i="2"/>
  <c r="R44" i="2"/>
  <c r="U9" i="2"/>
  <c r="H36" i="2"/>
  <c r="H37" i="2" s="1"/>
  <c r="M24" i="2"/>
  <c r="M27" i="2"/>
  <c r="S31" i="2"/>
  <c r="U35" i="2"/>
  <c r="U39" i="2"/>
  <c r="U42" i="2"/>
  <c r="H43" i="2"/>
  <c r="P43" i="2"/>
  <c r="U21" i="2"/>
  <c r="S10" i="1"/>
  <c r="M10" i="1"/>
  <c r="M13" i="1"/>
  <c r="I13" i="1"/>
  <c r="M16" i="1"/>
  <c r="B36" i="1"/>
  <c r="E17" i="1"/>
  <c r="I17" i="1" s="1"/>
  <c r="M17" i="1"/>
  <c r="O36" i="1"/>
  <c r="S17" i="1"/>
  <c r="I16" i="1"/>
  <c r="E6" i="1"/>
  <c r="M6" i="1" s="1"/>
  <c r="D45" i="1"/>
  <c r="D36" i="1"/>
  <c r="F45" i="1"/>
  <c r="F36" i="1"/>
  <c r="I8" i="1"/>
  <c r="T10" i="1"/>
  <c r="T13" i="1"/>
  <c r="M15" i="1"/>
  <c r="M20" i="1"/>
  <c r="L35" i="1"/>
  <c r="T35" i="1"/>
  <c r="T20" i="1"/>
  <c r="S21" i="1"/>
  <c r="I23" i="1"/>
  <c r="I27" i="1"/>
  <c r="B44" i="1"/>
  <c r="O44" i="1"/>
  <c r="R44" i="1"/>
  <c r="U17" i="1"/>
  <c r="P36" i="1"/>
  <c r="U10" i="1"/>
  <c r="I20" i="1"/>
  <c r="H35" i="1"/>
  <c r="H36" i="1" s="1"/>
  <c r="S35" i="1"/>
  <c r="M23" i="1"/>
  <c r="M27" i="1"/>
  <c r="C35" i="1"/>
  <c r="C44" i="1" s="1"/>
  <c r="C45" i="1" s="1"/>
  <c r="E35" i="1"/>
  <c r="I42" i="1"/>
  <c r="S24" i="1"/>
  <c r="M28" i="1"/>
  <c r="S29" i="1"/>
  <c r="E31" i="1"/>
  <c r="S31" i="1" s="1"/>
  <c r="M32" i="1"/>
  <c r="M33" i="1"/>
  <c r="U34" i="1"/>
  <c r="E39" i="1"/>
  <c r="U39" i="1"/>
  <c r="U42" i="1"/>
  <c r="H43" i="1"/>
  <c r="P43" i="1"/>
  <c r="U20" i="1"/>
  <c r="I28" i="1"/>
  <c r="I32" i="1"/>
  <c r="I33" i="1"/>
  <c r="E34" i="1"/>
  <c r="I16" i="2" l="1"/>
  <c r="M9" i="2"/>
  <c r="I42" i="2"/>
  <c r="P37" i="2"/>
  <c r="O37" i="2"/>
  <c r="U17" i="2"/>
  <c r="I24" i="2"/>
  <c r="I21" i="2"/>
  <c r="M21" i="2"/>
  <c r="T17" i="2"/>
  <c r="R37" i="2"/>
  <c r="R45" i="2" s="1"/>
  <c r="I36" i="2"/>
  <c r="S36" i="2"/>
  <c r="S35" i="2"/>
  <c r="M35" i="2"/>
  <c r="I35" i="2"/>
  <c r="P44" i="2"/>
  <c r="T43" i="2"/>
  <c r="U43" i="2"/>
  <c r="S43" i="2"/>
  <c r="S39" i="2"/>
  <c r="M31" i="2"/>
  <c r="P45" i="2"/>
  <c r="U37" i="2"/>
  <c r="U45" i="2" s="1"/>
  <c r="I39" i="2"/>
  <c r="T31" i="2"/>
  <c r="L44" i="2"/>
  <c r="O45" i="2"/>
  <c r="L37" i="2"/>
  <c r="I37" i="2"/>
  <c r="H44" i="2"/>
  <c r="I31" i="2"/>
  <c r="U36" i="2"/>
  <c r="M17" i="2"/>
  <c r="P44" i="1"/>
  <c r="T43" i="1"/>
  <c r="U43" i="1"/>
  <c r="E43" i="1"/>
  <c r="S43" i="1" s="1"/>
  <c r="S39" i="1"/>
  <c r="M31" i="1"/>
  <c r="T36" i="1"/>
  <c r="P45" i="1"/>
  <c r="U36" i="1"/>
  <c r="U45" i="1" s="1"/>
  <c r="I39" i="1"/>
  <c r="T31" i="1"/>
  <c r="M35" i="1"/>
  <c r="L44" i="1"/>
  <c r="S34" i="1"/>
  <c r="M34" i="1"/>
  <c r="I34" i="1"/>
  <c r="I43" i="1"/>
  <c r="I35" i="1"/>
  <c r="H44" i="1"/>
  <c r="E44" i="1"/>
  <c r="I31" i="1"/>
  <c r="U35" i="1"/>
  <c r="O45" i="1"/>
  <c r="S36" i="1"/>
  <c r="L36" i="1"/>
  <c r="C36" i="1"/>
  <c r="E36" i="1" s="1"/>
  <c r="I36" i="1" s="1"/>
  <c r="B45" i="1"/>
  <c r="E45" i="1" s="1"/>
  <c r="S44" i="1" l="1"/>
  <c r="T37" i="2"/>
  <c r="S37" i="2"/>
  <c r="M36" i="2"/>
  <c r="I43" i="2"/>
  <c r="S44" i="2"/>
  <c r="I44" i="2"/>
  <c r="H45" i="2"/>
  <c r="I45" i="2" s="1"/>
  <c r="M37" i="2"/>
  <c r="T45" i="2"/>
  <c r="M44" i="2"/>
  <c r="L45" i="2"/>
  <c r="M45" i="2" s="1"/>
  <c r="U44" i="2"/>
  <c r="T44" i="2"/>
  <c r="M36" i="1"/>
  <c r="I44" i="1"/>
  <c r="H45" i="1"/>
  <c r="I45" i="1" s="1"/>
  <c r="T45" i="1"/>
  <c r="M44" i="1"/>
  <c r="L45" i="1"/>
  <c r="M45" i="1" s="1"/>
  <c r="U44" i="1"/>
  <c r="T44" i="1"/>
</calcChain>
</file>

<file path=xl/sharedStrings.xml><?xml version="1.0" encoding="utf-8"?>
<sst xmlns="http://schemas.openxmlformats.org/spreadsheetml/2006/main" count="764" uniqueCount="193">
  <si>
    <t xml:space="preserve">ИТОГИ  УСПЕВАЕМОСТИ  УЧАЩИХСЯ    МАОУ СОШ №3  ЗАТО г.Межгорье Республики Башкортостан                                                                            за   2021 - 2022 учебный  год     (итоговый С ГИА) </t>
  </si>
  <si>
    <t>класс</t>
  </si>
  <si>
    <t>Кол-во уч-ся на  начало четверти</t>
  </si>
  <si>
    <t>выбыло</t>
  </si>
  <si>
    <t>прибыло</t>
  </si>
  <si>
    <t>Кол-во уч-ся на конец четверти</t>
  </si>
  <si>
    <t xml:space="preserve">Неуспевающих </t>
  </si>
  <si>
    <t>Неаттестованные и аттестованные по адапт. программе</t>
  </si>
  <si>
    <t>Всего аттестовано</t>
  </si>
  <si>
    <t>Учатся на «5».</t>
  </si>
  <si>
    <t>Фамилия И.</t>
  </si>
  <si>
    <t>Учатся на «4»  и  «5»</t>
  </si>
  <si>
    <t>Абсолютная успеваемость</t>
  </si>
  <si>
    <t>Качество обучения</t>
  </si>
  <si>
    <t>СОУ</t>
  </si>
  <si>
    <t>Классный руководитель</t>
  </si>
  <si>
    <t>всего</t>
  </si>
  <si>
    <t>В т.ч. обуч-ся  на дому</t>
  </si>
  <si>
    <t>Ф.И. уч-ся</t>
  </si>
  <si>
    <t>кол-во</t>
  </si>
  <si>
    <t>В %</t>
  </si>
  <si>
    <t xml:space="preserve">Ф.И. уч-ся, предмет </t>
  </si>
  <si>
    <t>Ф.И.О. учителя</t>
  </si>
  <si>
    <t>не аттестованы</t>
  </si>
  <si>
    <t>Ф.И.</t>
  </si>
  <si>
    <t>1А</t>
  </si>
  <si>
    <t>Гуцу У</t>
  </si>
  <si>
    <t>Щербакова Л.В.</t>
  </si>
  <si>
    <t>1Б</t>
  </si>
  <si>
    <t>Лалекин А</t>
  </si>
  <si>
    <t>Постникова О.А.</t>
  </si>
  <si>
    <t>1-е кл.</t>
  </si>
  <si>
    <t>2А</t>
  </si>
  <si>
    <t>Баимова С     Гибадуллин Р   Ларина Д.    Шигапова К    Щербакова К.  Лифарева В, Храмцов М.</t>
  </si>
  <si>
    <t>Васильева Е.П.</t>
  </si>
  <si>
    <t>2Б</t>
  </si>
  <si>
    <t>Подшивалов Илья (рус.яз, р/рус.яз, матем)</t>
  </si>
  <si>
    <t>Исаева Т.И.</t>
  </si>
  <si>
    <t xml:space="preserve">Маркова О     Усманова Э.,    Хисметдинов Р.     </t>
  </si>
  <si>
    <t>2В</t>
  </si>
  <si>
    <t xml:space="preserve">Гуляева В     Хамитов Р     Черепанин А. </t>
  </si>
  <si>
    <t>Расчупко М.И.</t>
  </si>
  <si>
    <t>2-е кл.</t>
  </si>
  <si>
    <t>3А</t>
  </si>
  <si>
    <t>Батура Е.     Головин М, Ишмуратова Я, Мухаметов Т., Прусакова Е, Чумакова Я.</t>
  </si>
  <si>
    <t>Ефимова В.М.</t>
  </si>
  <si>
    <t>3Б</t>
  </si>
  <si>
    <t xml:space="preserve">Гураева И </t>
  </si>
  <si>
    <t>Гураева И</t>
  </si>
  <si>
    <t xml:space="preserve">Бочарова Е, Варламова П., Видманкина П, Лифантьева Д, Окользина В.,  Посаженников А, Рудаков М., Черепанина Д. </t>
  </si>
  <si>
    <t>Журихина О.Б.</t>
  </si>
  <si>
    <t>3-е кл.</t>
  </si>
  <si>
    <t>4А</t>
  </si>
  <si>
    <t>Загитова Д, Задина К.</t>
  </si>
  <si>
    <t>Задина К.</t>
  </si>
  <si>
    <t xml:space="preserve">Гальчанский А. Долгушина М, Коростелева П,  Муразымов А, Никонов А.  Италмасова И.  Спирова П, </t>
  </si>
  <si>
    <t>Арсланова Э.Р.</t>
  </si>
  <si>
    <t>4Б</t>
  </si>
  <si>
    <t>Абзалов Е.</t>
  </si>
  <si>
    <t>Левина П. К., Ляховченко А Шматкова С.</t>
  </si>
  <si>
    <t>Устинова Н.М.</t>
  </si>
  <si>
    <t>4-е кл.</t>
  </si>
  <si>
    <t>1 – 4 кл.</t>
  </si>
  <si>
    <t>5А</t>
  </si>
  <si>
    <t xml:space="preserve">Галеев А. 
Головина Г.    Кудряшова Д.   Панкрев К, 
Саитгалин И. 
Топычканова К. Хрипунова П.
 </t>
  </si>
  <si>
    <t>Баимова З.В.</t>
  </si>
  <si>
    <t>5Б</t>
  </si>
  <si>
    <t>Котова В</t>
  </si>
  <si>
    <t>Гайсина Д.  Мухаметова Е. Тузбеков А.</t>
  </si>
  <si>
    <t>Малахова О.А.</t>
  </si>
  <si>
    <t>5-е кл.</t>
  </si>
  <si>
    <t>6А</t>
  </si>
  <si>
    <t>Абдуллин Д,   Антипова М.  Васильев В., Зинурова Н, Коломыченко З., Крохалёва П.</t>
  </si>
  <si>
    <t>Зубайдуллина А.М.</t>
  </si>
  <si>
    <t>6Б</t>
  </si>
  <si>
    <t>КривоносовА, Шарапов Б.</t>
  </si>
  <si>
    <t>Шарапов Б.</t>
  </si>
  <si>
    <t xml:space="preserve">Асылбакова А,    Жук К,                </t>
  </si>
  <si>
    <t>Хамматова Г.И.</t>
  </si>
  <si>
    <t>6-е кл.</t>
  </si>
  <si>
    <t>7А</t>
  </si>
  <si>
    <t>Куватова С. А.,  Италмасова Д., Чертоусова П.</t>
  </si>
  <si>
    <t>Малахова О.В.</t>
  </si>
  <si>
    <t>7Б</t>
  </si>
  <si>
    <t xml:space="preserve">Фассахова А. Р. </t>
  </si>
  <si>
    <t>Халитова З.С.</t>
  </si>
  <si>
    <t>7В</t>
  </si>
  <si>
    <t>Буракова Н.Ю.</t>
  </si>
  <si>
    <t>7-е кл.</t>
  </si>
  <si>
    <t>8А</t>
  </si>
  <si>
    <t>Музафарова Ф.М.</t>
  </si>
  <si>
    <t>8Б</t>
  </si>
  <si>
    <t xml:space="preserve">Агуров М.    Дедешин Д. </t>
  </si>
  <si>
    <t>Муразымова Л.М.</t>
  </si>
  <si>
    <t>8В</t>
  </si>
  <si>
    <t xml:space="preserve"> Насырова Д. А.</t>
  </si>
  <si>
    <t>Брюхань А.Н.</t>
  </si>
  <si>
    <t>8-е кл.</t>
  </si>
  <si>
    <t>9А</t>
  </si>
  <si>
    <t>Бородина К.</t>
  </si>
  <si>
    <t>Ольков И.</t>
  </si>
  <si>
    <t>математика</t>
  </si>
  <si>
    <t xml:space="preserve">Минина  Е. Маренкова В.   Павлов В. Ю.  </t>
  </si>
  <si>
    <t>Вахнина Е.В.</t>
  </si>
  <si>
    <t>9Б</t>
  </si>
  <si>
    <t>Иванова В, .</t>
  </si>
  <si>
    <t>Омарова А, Филипенко А</t>
  </si>
  <si>
    <t>Иванова В</t>
  </si>
  <si>
    <t>Колупаева Л.И.</t>
  </si>
  <si>
    <t>9-е кл.</t>
  </si>
  <si>
    <t>5 – 9 кл.</t>
  </si>
  <si>
    <t>1 – 9 кл.</t>
  </si>
  <si>
    <t>10А</t>
  </si>
  <si>
    <t>Зайцева М, Костенко В, Кочеткова М, Сарварова М., Тимощенко В., Чулков н.</t>
  </si>
  <si>
    <t>Сафонова Л.Е.</t>
  </si>
  <si>
    <t>10Б</t>
  </si>
  <si>
    <t>Зайцева М.И.</t>
  </si>
  <si>
    <t>10-е кл.</t>
  </si>
  <si>
    <t>11А</t>
  </si>
  <si>
    <t>Петров А.</t>
  </si>
  <si>
    <t>Александрова А. Латыпова А. Мухаметова Н. Тамбова  Е.</t>
  </si>
  <si>
    <t>Шагалина Д.Г.</t>
  </si>
  <si>
    <t>11Б</t>
  </si>
  <si>
    <t>Горопашный .    Орлова А.       Рябова А. Куватов В.</t>
  </si>
  <si>
    <t>Козинец О.Ф.</t>
  </si>
  <si>
    <t>11-е кл.</t>
  </si>
  <si>
    <t>10 – 11 кл.</t>
  </si>
  <si>
    <t>5 – 11 кл.</t>
  </si>
  <si>
    <t>1 - 11 кл.</t>
  </si>
  <si>
    <t>Не аттестованы 61 обучающихся в 1-х классах (безотметочное обучение), 7 учащихся обучающихся на дому аттестованы по адаптированной программе. Неуспевающих: 2, Подшивалов И.- 2Б класс (рус.яз, математика, р/рус.яз)..</t>
  </si>
  <si>
    <t>Директор                               О.Е. Пукит</t>
  </si>
  <si>
    <t>9В</t>
  </si>
  <si>
    <t>3В</t>
  </si>
  <si>
    <t>Исанбаева А.Р.</t>
  </si>
  <si>
    <t>Лалекин А, Гуцу У., Коровин Л., Сафиев В.</t>
  </si>
  <si>
    <t xml:space="preserve">Байдавлетов Д. З                  Довбня С.   Мажитова Р.   Якушко А. </t>
  </si>
  <si>
    <t xml:space="preserve">Байдавлетов В.   Косеняева А.  Минязев А.  Тухтасинов Д. </t>
  </si>
  <si>
    <t xml:space="preserve">Баимова С     Гибадуллин Р   Ларина Д.    Шигапова К    Щербакова К.  </t>
  </si>
  <si>
    <t>Подшивалов И.</t>
  </si>
  <si>
    <t xml:space="preserve">Афлятунов Д. Гуляева В.  Камалетдинов Д.  Хамитов Р     Черепанин А. </t>
  </si>
  <si>
    <t>Батура Е.     Головин М, Ишмуратова Я, Мухаметов Т., Прусакова Е, Тартыков Т. Чумакова Я.</t>
  </si>
  <si>
    <t>5В</t>
  </si>
  <si>
    <t>Абзалов Е. Загитова Д, Задина К.</t>
  </si>
  <si>
    <t xml:space="preserve">Мухаметова Е. </t>
  </si>
  <si>
    <t>Кубагушева Э.Р.</t>
  </si>
  <si>
    <t>Муразымова Р.И.</t>
  </si>
  <si>
    <t xml:space="preserve">Долгушина М, Коростелева П  Никонов А. Рублевский М. Спирова П, </t>
  </si>
  <si>
    <t xml:space="preserve">Бакеев Г.  Гальчанский А. Ляховченко А Левина П. Муразымов А, Шматкова С. Италмасова И.  </t>
  </si>
  <si>
    <t xml:space="preserve">Галеев А. 
Головина Г.    Клец О. Кудряшова Д.   
Саитгалин И. Прокофьева Л.
Хрипунова П.
 </t>
  </si>
  <si>
    <t>Абдуллин Д,   Асылбакова Р. Васильев В., Зинурова Н, Коломыченко З., Середкин А.</t>
  </si>
  <si>
    <t xml:space="preserve"> Жук К,                </t>
  </si>
  <si>
    <t>Куватова С. А.,  Караваева Е. Чертоусова П.</t>
  </si>
  <si>
    <t>ОБЖ</t>
  </si>
  <si>
    <t>Курицын Д.</t>
  </si>
  <si>
    <t>Левин К (рус.яз,  матем)</t>
  </si>
  <si>
    <t xml:space="preserve">Шарапов Б. </t>
  </si>
  <si>
    <t>Не аттестованы 56 обучающихся в 1-х классах (безотметочное обучение), 11 учащихся обучающихся на дому аттестованы по адаптированной программе. Неуспевающих: 3, Левин К .- 4Б класс рус.яз, математика  уч. Журихина О.Б., , Якшибаева  8В кл -ОБЖ и Курицын Д.- 9А кл, ОБЖ, уч. Петров К.П..</t>
  </si>
  <si>
    <t>Байдавлетов Э. Саунина У.</t>
  </si>
  <si>
    <t>Директор                               И.Н. Снегирева</t>
  </si>
  <si>
    <t>Бородина К</t>
  </si>
  <si>
    <t xml:space="preserve">Не аттестованы 56 обучающихся в 1-х классах (безотметочное обучение), 11 учащихся обучающихся на дому аттестованы по адаптированной программе. Неуспевающих:  Курицын Д.- 9А кл, </t>
  </si>
  <si>
    <t xml:space="preserve">ИТОГИ  УСПЕВАЕМОСТИ  УЧАЩИХСЯ    МАОУ СОШ №3  ЗАТО г.Межгорье Республики Башкортостан                                                                            за  3 четверть 2022-2023  учебный  год  </t>
  </si>
  <si>
    <t xml:space="preserve">Байдавлетов Д.                  Довбня С.   Мажитова Р.   Якушко А. </t>
  </si>
  <si>
    <t xml:space="preserve">Бакеев Г.  Гальчанский А. Ляховченко А Левина П. Муразымов А, Италмасова И.  </t>
  </si>
  <si>
    <t xml:space="preserve">Куватова С. А.,  Караваева Е. </t>
  </si>
  <si>
    <t xml:space="preserve">Не аттестованы 56 обучающихся в 1-х классах (безотметочное обучение), 6 учащихся обучающихся на дому аттестованы по адаптированной программе. </t>
  </si>
  <si>
    <t xml:space="preserve">Мустафин А., Шарапов Б. </t>
  </si>
  <si>
    <t xml:space="preserve"> Задина К.</t>
  </si>
  <si>
    <t xml:space="preserve">ИТОГИ  УСПЕВАЕМОСТИ  УЧАЩИХСЯ    МАОУ СОШ №3  ЗАТО г.Межгорье Республики Башкортостан                                                                            за  2022-2023  учебный  год  </t>
  </si>
  <si>
    <t xml:space="preserve">Баимова С     Гибадуллин Р   Ларина Д.  Лифарева ,  Мухамедьянов Д, Храмцов М,    Шигапова К    Щербакова К.  </t>
  </si>
  <si>
    <t xml:space="preserve">Гуляева В.  Камалетдинов Д. Калачева А Хамитов Р     Черепанин А. </t>
  </si>
  <si>
    <t>Абдуллин Д,   Асылбакова Р.  Антипова МВасильев В., Зинурова Н, Коломыченко З., Крохалева ПСередкин А.</t>
  </si>
  <si>
    <t>Толменева Е</t>
  </si>
  <si>
    <t>Байдавлетов Э. Головатая Ю , Дедешин Д  Саунина У.</t>
  </si>
  <si>
    <t>Грязнова М, Иноземцева Н</t>
  </si>
  <si>
    <t>Неаттестов. и аттестов. по адапт. программе</t>
  </si>
  <si>
    <t xml:space="preserve">ИТОГИ  УСПЕВАЕМОСТИ  УЧАЩИХСЯ    МАОУ СОШ №3  ЗАТО г.Межгорье Республики Башкортостан                                                                            за  4 четверть 2022-2023  учебный  год  </t>
  </si>
  <si>
    <t xml:space="preserve">Байдавлетов Д. Гайнетдинов М.                  Довбня С.   Мажитова Р.   Якушко А. </t>
  </si>
  <si>
    <t xml:space="preserve">Байдавлетов В. Италмасова С.  Косеняева А.  Минязев А.  Толпаков А. Тухтасинов Д. </t>
  </si>
  <si>
    <t xml:space="preserve">Баимова С     Гибадуллин Р   Ларина Д.  Лифарева В. Храмцов М.   Шигапова К    Щербакова К.  </t>
  </si>
  <si>
    <t xml:space="preserve">Гуляева В.  Камалетдинов Д.  Хамитов Р     Черепанин А. </t>
  </si>
  <si>
    <t xml:space="preserve">Варламова П., Видманкина П, Лифантьева Д, Окользина В.,  Посаженников А, Рудаков М., Черепанина Д. </t>
  </si>
  <si>
    <t xml:space="preserve">Абзалов Е. </t>
  </si>
  <si>
    <t>. Загитова Д, Задина К.</t>
  </si>
  <si>
    <t xml:space="preserve">Галеев А. 
Головина Г.        Клец О.          
Саитгалин И. Прокофьева Л.
Хрипунова П.
 </t>
  </si>
  <si>
    <t xml:space="preserve">Мустафин А. Шарапов Б. </t>
  </si>
  <si>
    <t xml:space="preserve">Галеев А. 
Головина Г.         Клец О.       Кудряшова Д.   
Саитгалин И. Прокофьева Л.
Хрипунова П.
 </t>
  </si>
  <si>
    <t>Костенко В,  Зайцева М.,                 Бек   М.,   Кочеткова М.,  Макаров В,      Сарварова М,  Тимощенко В,  Чулков Н.</t>
  </si>
  <si>
    <t>Елкина Л</t>
  </si>
  <si>
    <t xml:space="preserve">ИТОГИ  УСПЕВАЕМОСТИ  УЧАЩИХСЯ    МАОУ СОШ №3  ЗАТО г.Межгорье Республики Башкортостан                                                                            за  2 четверть  и 1 полугодие 2022-2023  учебный  год  </t>
  </si>
  <si>
    <t xml:space="preserve">ИТОГИ  УСПЕВАЕМОСТИ  УЧАЩИХСЯ    МАОУ СОШ №3  ЗАТО г.Межгорье Республики Башкортостан                                                                            за  1 четверть  2022-2023  учебный  год  </t>
  </si>
  <si>
    <t>Беляева Д</t>
  </si>
  <si>
    <t>Костенко В,  Зайцева М.,                  Бек   М.,                   Кочеткова М.,  Макаров В,      Сарварова М,  Тимощенко В,  Чулков 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</si>
</sst>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2">
    <font>
      <sz val="11"/>
      <color theme="1"/>
      <name val="Calibri"/>
      <family val="2"/>
      <scheme val="minor"/>
    </font>
    <font>
      <b/>
      <sz val="12"/>
      <name val="Arial Cyr"/>
      <family val="2"/>
      <charset val="204"/>
    </font>
    <font>
      <b/>
      <sz val="10"/>
      <name val="Times New Roman"/>
      <family val="1"/>
    </font>
    <font>
      <b/>
      <sz val="8"/>
      <name val="Times New Roman"/>
      <family val="1"/>
    </font>
    <font>
      <sz val="11"/>
      <color rgb="FFC00000"/>
      <name val="Times New Roman"/>
      <family val="1"/>
    </font>
    <font>
      <b/>
      <sz val="10"/>
      <name val="Times New Roman"/>
      <family val="1"/>
      <charset val="204"/>
    </font>
    <font>
      <sz val="10"/>
      <name val="Times New Roman"/>
      <family val="1"/>
    </font>
    <font>
      <sz val="8"/>
      <name val="Times New Roman"/>
      <family val="1"/>
    </font>
    <font>
      <sz val="7"/>
      <name val="Times New Roman"/>
      <family val="1"/>
    </font>
    <font>
      <sz val="9"/>
      <color rgb="FFC00000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8"/>
      <color rgb="FFC00000"/>
      <name val="Times New Roman"/>
      <family val="1"/>
    </font>
    <font>
      <sz val="10"/>
      <name val="Times New Roman"/>
      <family val="1"/>
      <charset val="204"/>
    </font>
    <font>
      <b/>
      <sz val="11"/>
      <name val="Times New Roman"/>
      <family val="1"/>
      <charset val="204"/>
    </font>
    <font>
      <sz val="8.5"/>
      <color rgb="FFC00000"/>
      <name val="Times New Roman"/>
      <family val="1"/>
    </font>
    <font>
      <sz val="9"/>
      <color rgb="FFC00000"/>
      <name val="Times New Roman"/>
      <family val="1"/>
      <charset val="204"/>
    </font>
    <font>
      <sz val="12"/>
      <name val="Times New Roman"/>
      <family val="1"/>
    </font>
    <font>
      <sz val="8.5"/>
      <color rgb="FFC00000"/>
      <name val="Times New Roman"/>
      <family val="1"/>
      <charset val="204"/>
    </font>
    <font>
      <sz val="8"/>
      <color rgb="FFC00000"/>
      <name val="Times New Roman"/>
      <family val="1"/>
      <charset val="204"/>
    </font>
    <font>
      <sz val="9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7"/>
      <name val="Times New Roman"/>
      <family val="1"/>
    </font>
    <font>
      <b/>
      <sz val="9"/>
      <color rgb="FFC00000"/>
      <name val="Times New Roman"/>
      <family val="1"/>
      <charset val="204"/>
    </font>
    <font>
      <sz val="12"/>
      <color rgb="FFC00000"/>
      <name val="Times New Roman"/>
      <family val="1"/>
    </font>
    <font>
      <sz val="9"/>
      <color rgb="FFC0000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8"/>
      <color rgb="FFFF0000"/>
      <name val="Times New Roman"/>
      <family val="1"/>
    </font>
    <font>
      <b/>
      <sz val="12"/>
      <color rgb="FFFF0000"/>
      <name val="Arial Cyr"/>
      <family val="2"/>
      <charset val="204"/>
    </font>
    <font>
      <sz val="10"/>
      <color theme="1"/>
      <name val="Arial"/>
      <family val="2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93">
    <xf numFmtId="0" fontId="0" fillId="0" borderId="0" xfId="0"/>
    <xf numFmtId="0" fontId="2" fillId="2" borderId="1" xfId="0" applyFont="1" applyFill="1" applyBorder="1" applyAlignment="1">
      <alignment horizontal="center" textRotation="90" wrapText="1"/>
    </xf>
    <xf numFmtId="0" fontId="3" fillId="2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3" fillId="2" borderId="5" xfId="0" applyFont="1" applyFill="1" applyBorder="1" applyAlignment="1">
      <alignment textRotation="90" wrapText="1"/>
    </xf>
    <xf numFmtId="164" fontId="2" fillId="2" borderId="5" xfId="0" applyNumberFormat="1" applyFont="1" applyFill="1" applyBorder="1" applyAlignment="1">
      <alignment vertical="center" textRotation="90" wrapText="1"/>
    </xf>
    <xf numFmtId="0" fontId="2" fillId="2" borderId="6" xfId="0" applyFont="1" applyFill="1" applyBorder="1" applyAlignment="1">
      <alignment horizontal="left" textRotation="90" wrapText="1"/>
    </xf>
    <xf numFmtId="0" fontId="5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2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0" fontId="8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vertical="top" wrapText="1"/>
    </xf>
    <xf numFmtId="1" fontId="6" fillId="2" borderId="1" xfId="0" applyNumberFormat="1" applyFont="1" applyFill="1" applyBorder="1" applyAlignment="1">
      <alignment horizontal="center" vertical="top" wrapText="1"/>
    </xf>
    <xf numFmtId="0" fontId="10" fillId="2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0" fontId="6" fillId="3" borderId="1" xfId="0" applyFont="1" applyFill="1" applyBorder="1" applyAlignment="1">
      <alignment horizontal="center" wrapText="1"/>
    </xf>
    <xf numFmtId="1" fontId="3" fillId="3" borderId="1" xfId="0" applyNumberFormat="1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left" wrapText="1"/>
    </xf>
    <xf numFmtId="0" fontId="5" fillId="3" borderId="1" xfId="0" applyFont="1" applyFill="1" applyBorder="1" applyAlignment="1">
      <alignment horizontal="center" wrapText="1"/>
    </xf>
    <xf numFmtId="0" fontId="9" fillId="3" borderId="1" xfId="0" applyFont="1" applyFill="1" applyBorder="1" applyAlignment="1">
      <alignment wrapText="1"/>
    </xf>
    <xf numFmtId="1" fontId="6" fillId="3" borderId="1" xfId="0" applyNumberFormat="1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center" wrapText="1"/>
    </xf>
    <xf numFmtId="0" fontId="12" fillId="2" borderId="1" xfId="0" applyFont="1" applyFill="1" applyBorder="1" applyAlignment="1">
      <alignment vertical="top" wrapText="1"/>
    </xf>
    <xf numFmtId="1" fontId="13" fillId="2" borderId="1" xfId="0" applyNumberFormat="1" applyFont="1" applyFill="1" applyBorder="1" applyAlignment="1">
      <alignment horizontal="center" wrapText="1"/>
    </xf>
    <xf numFmtId="164" fontId="13" fillId="2" borderId="1" xfId="0" applyNumberFormat="1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center" vertical="top" wrapText="1"/>
    </xf>
    <xf numFmtId="0" fontId="11" fillId="3" borderId="1" xfId="0" applyFont="1" applyFill="1" applyBorder="1" applyAlignment="1">
      <alignment horizontal="center" wrapText="1"/>
    </xf>
    <xf numFmtId="0" fontId="14" fillId="3" borderId="1" xfId="0" applyFont="1" applyFill="1" applyBorder="1" applyAlignment="1">
      <alignment horizontal="center" wrapText="1"/>
    </xf>
    <xf numFmtId="0" fontId="15" fillId="3" borderId="1" xfId="0" applyFont="1" applyFill="1" applyBorder="1" applyAlignment="1">
      <alignment wrapText="1"/>
    </xf>
    <xf numFmtId="1" fontId="5" fillId="3" borderId="1" xfId="0" applyNumberFormat="1" applyFont="1" applyFill="1" applyBorder="1" applyAlignment="1">
      <alignment horizontal="center" wrapText="1"/>
    </xf>
    <xf numFmtId="164" fontId="2" fillId="3" borderId="1" xfId="0" applyNumberFormat="1" applyFont="1" applyFill="1" applyBorder="1" applyAlignment="1">
      <alignment horizontal="center" wrapText="1"/>
    </xf>
    <xf numFmtId="164" fontId="14" fillId="3" borderId="1" xfId="0" applyNumberFormat="1" applyFont="1" applyFill="1" applyBorder="1" applyAlignment="1">
      <alignment horizontal="center" wrapText="1"/>
    </xf>
    <xf numFmtId="0" fontId="10" fillId="3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horizontal="left" wrapText="1"/>
    </xf>
    <xf numFmtId="0" fontId="12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left" wrapText="1"/>
    </xf>
    <xf numFmtId="164" fontId="6" fillId="3" borderId="1" xfId="0" applyNumberFormat="1" applyFont="1" applyFill="1" applyBorder="1" applyAlignment="1">
      <alignment horizontal="center" wrapText="1"/>
    </xf>
    <xf numFmtId="0" fontId="11" fillId="3" borderId="5" xfId="0" applyFont="1" applyFill="1" applyBorder="1" applyAlignment="1">
      <alignment horizontal="center" wrapText="1"/>
    </xf>
    <xf numFmtId="0" fontId="2" fillId="3" borderId="5" xfId="0" applyFont="1" applyFill="1" applyBorder="1" applyAlignment="1">
      <alignment horizontal="center" wrapText="1"/>
    </xf>
    <xf numFmtId="0" fontId="6" fillId="3" borderId="5" xfId="0" applyFont="1" applyFill="1" applyBorder="1" applyAlignment="1">
      <alignment horizontal="center" wrapText="1"/>
    </xf>
    <xf numFmtId="164" fontId="2" fillId="3" borderId="5" xfId="0" applyNumberFormat="1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left" wrapText="1"/>
    </xf>
    <xf numFmtId="0" fontId="14" fillId="3" borderId="5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wrapText="1"/>
    </xf>
    <xf numFmtId="0" fontId="16" fillId="3" borderId="5" xfId="0" applyFont="1" applyFill="1" applyBorder="1" applyAlignment="1">
      <alignment vertical="top" wrapText="1"/>
    </xf>
    <xf numFmtId="1" fontId="2" fillId="3" borderId="5" xfId="0" applyNumberFormat="1" applyFont="1" applyFill="1" applyBorder="1" applyAlignment="1">
      <alignment horizontal="center" wrapText="1"/>
    </xf>
    <xf numFmtId="164" fontId="14" fillId="3" borderId="5" xfId="0" applyNumberFormat="1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left" vertical="top" wrapText="1"/>
    </xf>
    <xf numFmtId="0" fontId="11" fillId="4" borderId="1" xfId="0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16" fillId="4" borderId="1" xfId="0" applyFont="1" applyFill="1" applyBorder="1" applyAlignment="1">
      <alignment vertical="center" wrapText="1"/>
    </xf>
    <xf numFmtId="1" fontId="11" fillId="4" borderId="1" xfId="0" applyNumberFormat="1" applyFont="1" applyFill="1" applyBorder="1" applyAlignment="1">
      <alignment horizontal="center" vertical="center" wrapText="1"/>
    </xf>
    <xf numFmtId="164" fontId="11" fillId="4" borderId="1" xfId="0" applyNumberFormat="1" applyFont="1" applyFill="1" applyBorder="1" applyAlignment="1">
      <alignment horizontal="center" vertical="center" wrapText="1"/>
    </xf>
    <xf numFmtId="164" fontId="14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wrapText="1"/>
    </xf>
    <xf numFmtId="0" fontId="11" fillId="5" borderId="1" xfId="0" applyFont="1" applyFill="1" applyBorder="1" applyAlignment="1">
      <alignment horizontal="center" wrapText="1"/>
    </xf>
    <xf numFmtId="0" fontId="2" fillId="5" borderId="1" xfId="0" applyFont="1" applyFill="1" applyBorder="1" applyAlignment="1">
      <alignment horizontal="center" wrapText="1"/>
    </xf>
    <xf numFmtId="0" fontId="6" fillId="5" borderId="1" xfId="0" applyFont="1" applyFill="1" applyBorder="1" applyAlignment="1">
      <alignment horizontal="center" wrapText="1"/>
    </xf>
    <xf numFmtId="164" fontId="2" fillId="5" borderId="1" xfId="0" applyNumberFormat="1" applyFont="1" applyFill="1" applyBorder="1" applyAlignment="1">
      <alignment horizontal="center" wrapText="1"/>
    </xf>
    <xf numFmtId="0" fontId="8" fillId="5" borderId="1" xfId="0" applyFont="1" applyFill="1" applyBorder="1" applyAlignment="1">
      <alignment horizontal="left" wrapText="1"/>
    </xf>
    <xf numFmtId="0" fontId="14" fillId="5" borderId="1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wrapText="1"/>
    </xf>
    <xf numFmtId="0" fontId="5" fillId="5" borderId="1" xfId="0" applyFont="1" applyFill="1" applyBorder="1" applyAlignment="1">
      <alignment horizontal="center" wrapText="1"/>
    </xf>
    <xf numFmtId="1" fontId="5" fillId="5" borderId="1" xfId="0" applyNumberFormat="1" applyFont="1" applyFill="1" applyBorder="1" applyAlignment="1">
      <alignment horizontal="center" wrapText="1"/>
    </xf>
    <xf numFmtId="164" fontId="14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wrapText="1"/>
    </xf>
    <xf numFmtId="0" fontId="8" fillId="2" borderId="1" xfId="0" applyFont="1" applyFill="1" applyBorder="1" applyAlignment="1">
      <alignment horizontal="center" wrapText="1"/>
    </xf>
    <xf numFmtId="0" fontId="19" fillId="2" borderId="7" xfId="0" applyFont="1" applyFill="1" applyBorder="1" applyAlignment="1">
      <alignment vertical="center" wrapText="1"/>
    </xf>
    <xf numFmtId="1" fontId="6" fillId="2" borderId="1" xfId="0" applyNumberFormat="1" applyFont="1" applyFill="1" applyBorder="1" applyAlignment="1">
      <alignment horizontal="center" wrapText="1"/>
    </xf>
    <xf numFmtId="164" fontId="2" fillId="2" borderId="1" xfId="0" applyNumberFormat="1" applyFont="1" applyFill="1" applyBorder="1" applyAlignment="1">
      <alignment horizontal="center" wrapText="1"/>
    </xf>
    <xf numFmtId="0" fontId="19" fillId="2" borderId="8" xfId="0" applyFont="1" applyFill="1" applyBorder="1" applyAlignment="1">
      <alignment vertical="center" wrapText="1"/>
    </xf>
    <xf numFmtId="0" fontId="16" fillId="5" borderId="1" xfId="0" applyFont="1" applyFill="1" applyBorder="1" applyAlignment="1">
      <alignment wrapText="1"/>
    </xf>
    <xf numFmtId="1" fontId="6" fillId="5" borderId="1" xfId="0" applyNumberFormat="1" applyFont="1" applyFill="1" applyBorder="1" applyAlignment="1">
      <alignment horizontal="center" wrapText="1"/>
    </xf>
    <xf numFmtId="0" fontId="15" fillId="2" borderId="1" xfId="0" applyFont="1" applyFill="1" applyBorder="1" applyAlignment="1">
      <alignment wrapText="1"/>
    </xf>
    <xf numFmtId="0" fontId="8" fillId="5" borderId="1" xfId="0" applyFont="1" applyFill="1" applyBorder="1" applyAlignment="1">
      <alignment horizontal="center" wrapText="1"/>
    </xf>
    <xf numFmtId="0" fontId="7" fillId="2" borderId="1" xfId="0" applyFont="1" applyFill="1" applyBorder="1" applyAlignment="1">
      <alignment horizontal="left" wrapText="1"/>
    </xf>
    <xf numFmtId="164" fontId="20" fillId="2" borderId="1" xfId="0" applyNumberFormat="1" applyFont="1" applyFill="1" applyBorder="1" applyAlignment="1">
      <alignment horizontal="center" wrapText="1"/>
    </xf>
    <xf numFmtId="0" fontId="18" fillId="2" borderId="1" xfId="0" applyFont="1" applyFill="1" applyBorder="1" applyAlignment="1">
      <alignment vertical="top" wrapText="1"/>
    </xf>
    <xf numFmtId="0" fontId="11" fillId="2" borderId="1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center" vertical="center" wrapText="1"/>
    </xf>
    <xf numFmtId="164" fontId="21" fillId="2" borderId="1" xfId="0" applyNumberFormat="1" applyFont="1" applyFill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164" fontId="10" fillId="3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164" fontId="21" fillId="3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top" wrapText="1"/>
    </xf>
    <xf numFmtId="164" fontId="5" fillId="5" borderId="1" xfId="0" applyNumberFormat="1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left" wrapText="1"/>
    </xf>
    <xf numFmtId="0" fontId="21" fillId="5" borderId="1" xfId="0" applyFont="1" applyFill="1" applyBorder="1" applyAlignment="1">
      <alignment horizontal="center" wrapText="1"/>
    </xf>
    <xf numFmtId="0" fontId="9" fillId="5" borderId="1" xfId="0" applyFont="1" applyFill="1" applyBorder="1" applyAlignment="1">
      <alignment wrapText="1"/>
    </xf>
    <xf numFmtId="164" fontId="5" fillId="2" borderId="1" xfId="0" applyNumberFormat="1" applyFont="1" applyFill="1" applyBorder="1" applyAlignment="1">
      <alignment horizontal="center" wrapText="1"/>
    </xf>
    <xf numFmtId="0" fontId="23" fillId="2" borderId="1" xfId="0" applyFont="1" applyFill="1" applyBorder="1" applyAlignment="1">
      <alignment horizontal="left" wrapText="1"/>
    </xf>
    <xf numFmtId="0" fontId="24" fillId="2" borderId="1" xfId="0" applyFont="1" applyFill="1" applyBorder="1" applyAlignment="1">
      <alignment wrapText="1"/>
    </xf>
    <xf numFmtId="1" fontId="5" fillId="2" borderId="1" xfId="0" applyNumberFormat="1" applyFont="1" applyFill="1" applyBorder="1" applyAlignment="1">
      <alignment horizontal="center" wrapText="1"/>
    </xf>
    <xf numFmtId="0" fontId="21" fillId="2" borderId="1" xfId="0" applyFont="1" applyFill="1" applyBorder="1" applyAlignment="1">
      <alignment horizontal="center" wrapText="1"/>
    </xf>
    <xf numFmtId="0" fontId="22" fillId="2" borderId="1" xfId="0" applyFont="1" applyFill="1" applyBorder="1" applyAlignment="1">
      <alignment horizontal="center" wrapText="1"/>
    </xf>
    <xf numFmtId="164" fontId="21" fillId="2" borderId="1" xfId="0" applyNumberFormat="1" applyFont="1" applyFill="1" applyBorder="1" applyAlignment="1">
      <alignment horizontal="center" wrapText="1"/>
    </xf>
    <xf numFmtId="0" fontId="22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21" fillId="2" borderId="1" xfId="0" applyFont="1" applyFill="1" applyBorder="1" applyAlignment="1">
      <alignment horizontal="left" wrapText="1"/>
    </xf>
    <xf numFmtId="0" fontId="21" fillId="3" borderId="1" xfId="0" applyFont="1" applyFill="1" applyBorder="1" applyAlignment="1">
      <alignment horizontal="center" wrapText="1"/>
    </xf>
    <xf numFmtId="0" fontId="17" fillId="3" borderId="1" xfId="0" applyFont="1" applyFill="1" applyBorder="1" applyAlignment="1">
      <alignment horizontal="center" wrapText="1"/>
    </xf>
    <xf numFmtId="0" fontId="17" fillId="3" borderId="1" xfId="0" applyFont="1" applyFill="1" applyBorder="1" applyAlignment="1">
      <alignment horizontal="left" wrapText="1"/>
    </xf>
    <xf numFmtId="0" fontId="25" fillId="3" borderId="1" xfId="0" applyFont="1" applyFill="1" applyBorder="1" applyAlignment="1">
      <alignment wrapText="1"/>
    </xf>
    <xf numFmtId="164" fontId="11" fillId="3" borderId="1" xfId="0" applyNumberFormat="1" applyFont="1" applyFill="1" applyBorder="1" applyAlignment="1">
      <alignment horizontal="center" wrapText="1"/>
    </xf>
    <xf numFmtId="0" fontId="0" fillId="2" borderId="0" xfId="0" applyFill="1"/>
    <xf numFmtId="164" fontId="0" fillId="2" borderId="0" xfId="0" applyNumberFormat="1" applyFill="1"/>
    <xf numFmtId="0" fontId="0" fillId="2" borderId="0" xfId="0" applyFill="1" applyAlignment="1">
      <alignment horizontal="left"/>
    </xf>
    <xf numFmtId="0" fontId="26" fillId="2" borderId="0" xfId="0" applyFont="1" applyFill="1"/>
    <xf numFmtId="1" fontId="0" fillId="2" borderId="0" xfId="0" applyNumberFormat="1" applyFill="1"/>
    <xf numFmtId="0" fontId="27" fillId="2" borderId="0" xfId="0" applyFont="1" applyFill="1" applyAlignment="1">
      <alignment horizontal="left" wrapText="1"/>
    </xf>
    <xf numFmtId="164" fontId="27" fillId="2" borderId="0" xfId="0" applyNumberFormat="1" applyFont="1" applyFill="1" applyAlignment="1">
      <alignment horizontal="left" wrapText="1"/>
    </xf>
    <xf numFmtId="0" fontId="16" fillId="2" borderId="0" xfId="0" applyFont="1" applyFill="1" applyAlignment="1">
      <alignment horizontal="left" wrapText="1"/>
    </xf>
    <xf numFmtId="1" fontId="27" fillId="2" borderId="0" xfId="0" applyNumberFormat="1" applyFont="1" applyFill="1" applyAlignment="1">
      <alignment horizontal="left" wrapText="1"/>
    </xf>
    <xf numFmtId="0" fontId="5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vertical="center" wrapText="1"/>
    </xf>
    <xf numFmtId="164" fontId="13" fillId="2" borderId="1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textRotation="90" wrapText="1"/>
    </xf>
    <xf numFmtId="0" fontId="27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7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9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textRotation="90" wrapText="1"/>
    </xf>
    <xf numFmtId="0" fontId="27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5" fillId="6" borderId="1" xfId="0" applyFont="1" applyFill="1" applyBorder="1" applyAlignment="1">
      <alignment horizontal="center" wrapText="1"/>
    </xf>
    <xf numFmtId="1" fontId="21" fillId="2" borderId="1" xfId="0" applyNumberFormat="1" applyFont="1" applyFill="1" applyBorder="1" applyAlignment="1">
      <alignment horizontal="center" vertical="center" wrapText="1"/>
    </xf>
    <xf numFmtId="1" fontId="21" fillId="3" borderId="1" xfId="0" applyNumberFormat="1" applyFont="1" applyFill="1" applyBorder="1" applyAlignment="1">
      <alignment horizontal="center" vertical="center" wrapText="1"/>
    </xf>
    <xf numFmtId="1" fontId="21" fillId="3" borderId="1" xfId="0" applyNumberFormat="1" applyFont="1" applyFill="1" applyBorder="1" applyAlignment="1">
      <alignment horizontal="center" wrapText="1"/>
    </xf>
    <xf numFmtId="164" fontId="21" fillId="3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7" fillId="2" borderId="0" xfId="0" applyFont="1" applyFill="1" applyAlignment="1">
      <alignment horizontal="left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top" wrapText="1"/>
    </xf>
    <xf numFmtId="0" fontId="21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vertical="center" wrapText="1"/>
    </xf>
    <xf numFmtId="0" fontId="11" fillId="7" borderId="1" xfId="0" applyFont="1" applyFill="1" applyBorder="1" applyAlignment="1">
      <alignment horizontal="center" wrapText="1"/>
    </xf>
    <xf numFmtId="0" fontId="2" fillId="8" borderId="1" xfId="0" applyFont="1" applyFill="1" applyBorder="1" applyAlignment="1">
      <alignment horizontal="center" wrapText="1"/>
    </xf>
    <xf numFmtId="0" fontId="5" fillId="8" borderId="1" xfId="0" applyFont="1" applyFill="1" applyBorder="1" applyAlignment="1">
      <alignment horizontal="center" wrapText="1"/>
    </xf>
    <xf numFmtId="164" fontId="5" fillId="8" borderId="1" xfId="0" applyNumberFormat="1" applyFont="1" applyFill="1" applyBorder="1" applyAlignment="1">
      <alignment horizontal="center" wrapText="1"/>
    </xf>
    <xf numFmtId="0" fontId="23" fillId="8" borderId="1" xfId="0" applyFont="1" applyFill="1" applyBorder="1" applyAlignment="1">
      <alignment horizontal="left" wrapText="1"/>
    </xf>
    <xf numFmtId="0" fontId="24" fillId="8" borderId="1" xfId="0" applyFont="1" applyFill="1" applyBorder="1" applyAlignment="1">
      <alignment wrapText="1"/>
    </xf>
    <xf numFmtId="1" fontId="5" fillId="8" borderId="1" xfId="0" applyNumberFormat="1" applyFont="1" applyFill="1" applyBorder="1" applyAlignment="1">
      <alignment horizontal="center" wrapText="1"/>
    </xf>
    <xf numFmtId="0" fontId="10" fillId="8" borderId="1" xfId="0" applyFont="1" applyFill="1" applyBorder="1" applyAlignment="1">
      <alignment horizontal="left" wrapText="1"/>
    </xf>
    <xf numFmtId="0" fontId="1" fillId="2" borderId="0" xfId="0" applyFont="1" applyFill="1" applyAlignment="1">
      <alignment horizontal="center" wrapText="1"/>
    </xf>
    <xf numFmtId="0" fontId="2" fillId="2" borderId="1" xfId="0" applyFont="1" applyFill="1" applyBorder="1" applyAlignment="1">
      <alignment horizontal="center" textRotation="90" wrapText="1"/>
    </xf>
    <xf numFmtId="0" fontId="3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27" fillId="2" borderId="0" xfId="0" applyFont="1" applyFill="1" applyAlignment="1">
      <alignment horizontal="left" wrapText="1"/>
    </xf>
    <xf numFmtId="0" fontId="27" fillId="2" borderId="0" xfId="0" applyFont="1" applyFill="1" applyAlignment="1">
      <alignment horizontal="center" wrapText="1"/>
    </xf>
    <xf numFmtId="0" fontId="28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center" wrapText="1"/>
    </xf>
    <xf numFmtId="1" fontId="2" fillId="2" borderId="1" xfId="0" applyNumberFormat="1" applyFont="1" applyFill="1" applyBorder="1" applyAlignment="1">
      <alignment horizontal="center" textRotation="90" wrapText="1"/>
    </xf>
    <xf numFmtId="0" fontId="2" fillId="2" borderId="1" xfId="0" applyFont="1" applyFill="1" applyBorder="1" applyAlignment="1">
      <alignment horizontal="center" vertical="center" textRotation="90" wrapText="1"/>
    </xf>
    <xf numFmtId="0" fontId="30" fillId="2" borderId="0" xfId="0" applyFont="1" applyFill="1" applyAlignment="1">
      <alignment horizontal="center" wrapText="1"/>
    </xf>
    <xf numFmtId="0" fontId="31" fillId="0" borderId="0" xfId="0" applyFont="1" applyBorder="1" applyAlignment="1">
      <alignment horizontal="left"/>
    </xf>
    <xf numFmtId="0" fontId="0" fillId="0" borderId="0" xfId="0" applyBorder="1"/>
    <xf numFmtId="0" fontId="31" fillId="0" borderId="9" xfId="0" applyFont="1" applyBorder="1" applyAlignment="1">
      <alignment horizontal="left"/>
    </xf>
    <xf numFmtId="0" fontId="0" fillId="0" borderId="9" xfId="0" applyBorder="1"/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7C8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opLeftCell="A22" workbookViewId="0">
      <selection activeCell="A4" sqref="A1:V1048576"/>
    </sheetView>
  </sheetViews>
  <sheetFormatPr defaultRowHeight="14.25"/>
  <cols>
    <col min="1" max="1" width="8.875" style="122" customWidth="1"/>
    <col min="2" max="2" width="4.875" style="122" customWidth="1"/>
    <col min="3" max="4" width="3.625" style="122" customWidth="1"/>
    <col min="5" max="5" width="4.375" style="122" customWidth="1"/>
    <col min="6" max="6" width="3.375" style="122" customWidth="1"/>
    <col min="7" max="7" width="7.875" style="122" customWidth="1"/>
    <col min="8" max="8" width="3.125" style="122" customWidth="1"/>
    <col min="9" max="9" width="3.375" style="122" customWidth="1"/>
    <col min="10" max="10" width="11.375" style="122" customWidth="1"/>
    <col min="11" max="11" width="7.375" style="122" customWidth="1"/>
    <col min="12" max="12" width="3.375" style="122" customWidth="1"/>
    <col min="13" max="13" width="4.625" style="123" customWidth="1"/>
    <col min="14" max="14" width="6.375" style="124" customWidth="1"/>
    <col min="15" max="15" width="4.375" style="122" customWidth="1"/>
    <col min="16" max="16" width="3.375" style="122" customWidth="1"/>
    <col min="17" max="17" width="11.25" style="125" customWidth="1"/>
    <col min="18" max="18" width="4.75" style="122" customWidth="1"/>
    <col min="19" max="19" width="5.375" style="126" customWidth="1"/>
    <col min="20" max="20" width="5.125" style="122" customWidth="1"/>
    <col min="21" max="21" width="4.75" style="122" customWidth="1"/>
    <col min="22" max="22" width="13.375" style="122" customWidth="1"/>
  </cols>
  <sheetData>
    <row r="1" spans="1:22" ht="39" customHeight="1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</row>
    <row r="2" spans="1:22">
      <c r="A2" s="176" t="s">
        <v>1</v>
      </c>
      <c r="B2" s="176" t="s">
        <v>2</v>
      </c>
      <c r="C2" s="176" t="s">
        <v>3</v>
      </c>
      <c r="D2" s="176" t="s">
        <v>4</v>
      </c>
      <c r="E2" s="177" t="s">
        <v>5</v>
      </c>
      <c r="F2" s="177"/>
      <c r="G2" s="177"/>
      <c r="H2" s="178" t="s">
        <v>6</v>
      </c>
      <c r="I2" s="178"/>
      <c r="J2" s="178"/>
      <c r="K2" s="178"/>
      <c r="L2" s="179" t="s">
        <v>7</v>
      </c>
      <c r="M2" s="180"/>
      <c r="N2" s="181"/>
      <c r="O2" s="176" t="s">
        <v>8</v>
      </c>
      <c r="P2" s="176" t="s">
        <v>9</v>
      </c>
      <c r="Q2" s="185" t="s">
        <v>10</v>
      </c>
      <c r="R2" s="176" t="s">
        <v>11</v>
      </c>
      <c r="S2" s="186" t="s">
        <v>12</v>
      </c>
      <c r="T2" s="176" t="s">
        <v>13</v>
      </c>
      <c r="U2" s="187" t="s">
        <v>14</v>
      </c>
      <c r="V2" s="176" t="s">
        <v>15</v>
      </c>
    </row>
    <row r="3" spans="1:22" ht="94.5">
      <c r="A3" s="176"/>
      <c r="B3" s="176"/>
      <c r="C3" s="176"/>
      <c r="D3" s="176"/>
      <c r="E3" s="1" t="s">
        <v>16</v>
      </c>
      <c r="F3" s="2" t="s">
        <v>17</v>
      </c>
      <c r="G3" s="2" t="s">
        <v>18</v>
      </c>
      <c r="H3" s="1" t="s">
        <v>19</v>
      </c>
      <c r="I3" s="3" t="s">
        <v>20</v>
      </c>
      <c r="J3" s="2" t="s">
        <v>21</v>
      </c>
      <c r="K3" s="2" t="s">
        <v>22</v>
      </c>
      <c r="L3" s="4" t="s">
        <v>23</v>
      </c>
      <c r="M3" s="5" t="s">
        <v>20</v>
      </c>
      <c r="N3" s="6" t="s">
        <v>24</v>
      </c>
      <c r="O3" s="176"/>
      <c r="P3" s="176"/>
      <c r="Q3" s="185"/>
      <c r="R3" s="176"/>
      <c r="S3" s="186"/>
      <c r="T3" s="176"/>
      <c r="U3" s="187"/>
      <c r="V3" s="176"/>
    </row>
    <row r="4" spans="1:22">
      <c r="A4" s="7" t="s">
        <v>25</v>
      </c>
      <c r="B4" s="8">
        <v>30</v>
      </c>
      <c r="C4" s="9"/>
      <c r="D4" s="9"/>
      <c r="E4" s="8">
        <f>B4-C4+D4</f>
        <v>30</v>
      </c>
      <c r="F4" s="9">
        <v>1</v>
      </c>
      <c r="G4" s="10" t="s">
        <v>26</v>
      </c>
      <c r="H4" s="9"/>
      <c r="I4" s="9"/>
      <c r="J4" s="9"/>
      <c r="K4" s="9"/>
      <c r="L4" s="9">
        <v>29</v>
      </c>
      <c r="M4" s="11"/>
      <c r="N4" s="12"/>
      <c r="O4" s="7"/>
      <c r="P4" s="9"/>
      <c r="Q4" s="13"/>
      <c r="R4" s="7"/>
      <c r="S4" s="14"/>
      <c r="T4" s="9"/>
      <c r="U4" s="9"/>
      <c r="V4" s="15" t="s">
        <v>27</v>
      </c>
    </row>
    <row r="5" spans="1:22">
      <c r="A5" s="7" t="s">
        <v>28</v>
      </c>
      <c r="B5" s="8">
        <v>31</v>
      </c>
      <c r="C5" s="9"/>
      <c r="D5" s="9"/>
      <c r="E5" s="8">
        <f t="shared" ref="E5:E42" si="0">B5-C5+D5</f>
        <v>31</v>
      </c>
      <c r="F5" s="9">
        <v>1</v>
      </c>
      <c r="G5" s="10" t="s">
        <v>29</v>
      </c>
      <c r="H5" s="9"/>
      <c r="I5" s="9"/>
      <c r="J5" s="9"/>
      <c r="K5" s="9"/>
      <c r="L5" s="9">
        <v>31</v>
      </c>
      <c r="M5" s="11"/>
      <c r="N5" s="12"/>
      <c r="O5" s="7"/>
      <c r="P5" s="9"/>
      <c r="Q5" s="13"/>
      <c r="R5" s="7"/>
      <c r="S5" s="14"/>
      <c r="T5" s="9"/>
      <c r="U5" s="9"/>
      <c r="V5" s="15" t="s">
        <v>30</v>
      </c>
    </row>
    <row r="6" spans="1:22" ht="15.75">
      <c r="A6" s="16" t="s">
        <v>31</v>
      </c>
      <c r="B6" s="17">
        <f>SUM(B4:B5)</f>
        <v>61</v>
      </c>
      <c r="C6" s="17">
        <f>SUM(C4:C5)</f>
        <v>0</v>
      </c>
      <c r="D6" s="17">
        <f>SUM(D4:D5)</f>
        <v>0</v>
      </c>
      <c r="E6" s="17">
        <f t="shared" si="0"/>
        <v>61</v>
      </c>
      <c r="F6" s="17">
        <f>SUM(F4:F5)</f>
        <v>2</v>
      </c>
      <c r="G6" s="17"/>
      <c r="H6" s="17">
        <f>SUM(H4:H5)</f>
        <v>0</v>
      </c>
      <c r="I6" s="17"/>
      <c r="J6" s="17"/>
      <c r="K6" s="18"/>
      <c r="L6" s="17">
        <f>SUM(L4:L5)</f>
        <v>60</v>
      </c>
      <c r="M6" s="19">
        <f>L6/E6*100</f>
        <v>98.360655737704917</v>
      </c>
      <c r="N6" s="20"/>
      <c r="O6" s="21">
        <f>SUM(O4:O5)</f>
        <v>0</v>
      </c>
      <c r="P6" s="18"/>
      <c r="Q6" s="22"/>
      <c r="R6" s="21"/>
      <c r="S6" s="23"/>
      <c r="T6" s="18"/>
      <c r="U6" s="18"/>
      <c r="V6" s="24"/>
    </row>
    <row r="7" spans="1:22" ht="78.75">
      <c r="A7" s="7" t="s">
        <v>32</v>
      </c>
      <c r="B7" s="8">
        <v>22</v>
      </c>
      <c r="C7" s="9">
        <v>1</v>
      </c>
      <c r="D7" s="9"/>
      <c r="E7" s="8">
        <f>B7-C7+D7</f>
        <v>21</v>
      </c>
      <c r="F7" s="9"/>
      <c r="G7" s="9"/>
      <c r="H7" s="9"/>
      <c r="I7" s="9"/>
      <c r="J7" s="9"/>
      <c r="K7" s="9"/>
      <c r="L7" s="9"/>
      <c r="M7" s="11"/>
      <c r="N7" s="12"/>
      <c r="O7" s="7">
        <v>21</v>
      </c>
      <c r="P7" s="9">
        <v>7</v>
      </c>
      <c r="Q7" s="25" t="s">
        <v>33</v>
      </c>
      <c r="R7" s="7">
        <v>13</v>
      </c>
      <c r="S7" s="26">
        <f t="shared" ref="S7:S9" si="1">(E7-H7)/E7*100</f>
        <v>100</v>
      </c>
      <c r="T7" s="27">
        <f t="shared" ref="T7:T15" si="2">(P7+R7)/O7*100</f>
        <v>95.238095238095227</v>
      </c>
      <c r="U7" s="27">
        <f t="shared" ref="U7:U9" si="3">(P7*100+R7*64+(O7-P7-R7-H7-L7)*36+H7*14)/O7</f>
        <v>74.666666666666671</v>
      </c>
      <c r="V7" s="15" t="s">
        <v>34</v>
      </c>
    </row>
    <row r="8" spans="1:22" ht="33.75">
      <c r="A8" s="7" t="s">
        <v>35</v>
      </c>
      <c r="B8" s="8">
        <v>21</v>
      </c>
      <c r="C8" s="9"/>
      <c r="D8" s="9"/>
      <c r="E8" s="8">
        <f t="shared" ref="E8:E9" si="4">B8-C8+D8</f>
        <v>21</v>
      </c>
      <c r="F8" s="9"/>
      <c r="G8" s="9"/>
      <c r="H8" s="9">
        <v>1</v>
      </c>
      <c r="I8" s="11">
        <f>H8/E8*100</f>
        <v>4.7619047619047619</v>
      </c>
      <c r="J8" s="10" t="s">
        <v>36</v>
      </c>
      <c r="K8" s="28" t="s">
        <v>37</v>
      </c>
      <c r="L8" s="9"/>
      <c r="M8" s="11"/>
      <c r="N8" s="12"/>
      <c r="O8" s="7">
        <v>21</v>
      </c>
      <c r="P8" s="9">
        <v>3</v>
      </c>
      <c r="Q8" s="25" t="s">
        <v>38</v>
      </c>
      <c r="R8" s="7">
        <v>11</v>
      </c>
      <c r="S8" s="26">
        <f t="shared" si="1"/>
        <v>95.238095238095227</v>
      </c>
      <c r="T8" s="27">
        <f t="shared" si="2"/>
        <v>66.666666666666657</v>
      </c>
      <c r="U8" s="27">
        <f t="shared" si="3"/>
        <v>58.761904761904759</v>
      </c>
      <c r="V8" s="15" t="s">
        <v>37</v>
      </c>
    </row>
    <row r="9" spans="1:22" ht="33.75">
      <c r="A9" s="7" t="s">
        <v>39</v>
      </c>
      <c r="B9" s="8">
        <v>21</v>
      </c>
      <c r="C9" s="9"/>
      <c r="D9" s="9"/>
      <c r="E9" s="8">
        <f t="shared" si="4"/>
        <v>21</v>
      </c>
      <c r="F9" s="9"/>
      <c r="G9" s="12"/>
      <c r="H9" s="9"/>
      <c r="I9" s="9"/>
      <c r="J9" s="9"/>
      <c r="K9" s="9"/>
      <c r="L9" s="9"/>
      <c r="M9" s="11"/>
      <c r="N9" s="12"/>
      <c r="O9" s="7">
        <v>21</v>
      </c>
      <c r="P9" s="9">
        <v>3</v>
      </c>
      <c r="Q9" s="25" t="s">
        <v>40</v>
      </c>
      <c r="R9" s="7">
        <v>12</v>
      </c>
      <c r="S9" s="26">
        <f t="shared" si="1"/>
        <v>100</v>
      </c>
      <c r="T9" s="27">
        <f t="shared" si="2"/>
        <v>71.428571428571431</v>
      </c>
      <c r="U9" s="27">
        <f t="shared" si="3"/>
        <v>61.142857142857146</v>
      </c>
      <c r="V9" s="15" t="s">
        <v>41</v>
      </c>
    </row>
    <row r="10" spans="1:22" ht="15.75">
      <c r="A10" s="29" t="s">
        <v>42</v>
      </c>
      <c r="B10" s="17">
        <f>SUM(B7:B9)</f>
        <v>64</v>
      </c>
      <c r="C10" s="17">
        <f>SUM(C7:C9)</f>
        <v>1</v>
      </c>
      <c r="D10" s="17">
        <f>SUM(D7:D9)</f>
        <v>0</v>
      </c>
      <c r="E10" s="17">
        <f t="shared" si="0"/>
        <v>63</v>
      </c>
      <c r="F10" s="18">
        <f>SUM(F7:F9)</f>
        <v>0</v>
      </c>
      <c r="G10" s="18"/>
      <c r="H10" s="18">
        <f>SUM(H7:H9)</f>
        <v>1</v>
      </c>
      <c r="I10" s="17"/>
      <c r="J10" s="18"/>
      <c r="K10" s="18"/>
      <c r="L10" s="17">
        <f>SUM(L7:L9)</f>
        <v>0</v>
      </c>
      <c r="M10" s="19">
        <f>L10/E10*100</f>
        <v>0</v>
      </c>
      <c r="N10" s="20"/>
      <c r="O10" s="30">
        <f>SUM(O7:O9)</f>
        <v>63</v>
      </c>
      <c r="P10" s="17">
        <f>SUM(P7:P9)</f>
        <v>13</v>
      </c>
      <c r="Q10" s="31"/>
      <c r="R10" s="21">
        <f>SUM(R7:R9)</f>
        <v>36</v>
      </c>
      <c r="S10" s="32">
        <f>(E10-H10)/E10*100</f>
        <v>98.412698412698404</v>
      </c>
      <c r="T10" s="33">
        <f t="shared" si="2"/>
        <v>77.777777777777786</v>
      </c>
      <c r="U10" s="34">
        <f>(P10*100+R10*64+(O10-P10-R10)*36+H10*14)/O10</f>
        <v>65.428571428571431</v>
      </c>
      <c r="V10" s="35"/>
    </row>
    <row r="11" spans="1:22" ht="67.5">
      <c r="A11" s="36" t="s">
        <v>43</v>
      </c>
      <c r="B11" s="37">
        <v>32</v>
      </c>
      <c r="C11" s="38">
        <v>1</v>
      </c>
      <c r="D11" s="38">
        <v>1</v>
      </c>
      <c r="E11" s="37">
        <f>B11-C11+D11</f>
        <v>32</v>
      </c>
      <c r="F11" s="38"/>
      <c r="G11" s="39"/>
      <c r="H11" s="38"/>
      <c r="I11" s="38"/>
      <c r="J11" s="38"/>
      <c r="K11" s="38"/>
      <c r="L11" s="38"/>
      <c r="M11" s="27"/>
      <c r="N11" s="39"/>
      <c r="O11" s="36">
        <v>32</v>
      </c>
      <c r="P11" s="36">
        <v>7</v>
      </c>
      <c r="Q11" s="40" t="s">
        <v>44</v>
      </c>
      <c r="R11" s="36">
        <v>17</v>
      </c>
      <c r="S11" s="26">
        <f>(E11-H11)/E11*100</f>
        <v>100</v>
      </c>
      <c r="T11" s="27">
        <f>(P11+R11)/O11*100</f>
        <v>75</v>
      </c>
      <c r="U11" s="27">
        <f>(P11*100+R11*64+(O11-P11-R11-H11-L11)*36+H11*14)/O11</f>
        <v>64.875</v>
      </c>
      <c r="V11" s="41" t="s">
        <v>45</v>
      </c>
    </row>
    <row r="12" spans="1:22" ht="90">
      <c r="A12" s="36" t="s">
        <v>46</v>
      </c>
      <c r="B12" s="37">
        <v>31</v>
      </c>
      <c r="C12" s="38">
        <v>1</v>
      </c>
      <c r="D12" s="38">
        <v>2</v>
      </c>
      <c r="E12" s="37">
        <f>B12-C12+D12</f>
        <v>32</v>
      </c>
      <c r="F12" s="38">
        <v>1</v>
      </c>
      <c r="G12" s="39" t="s">
        <v>47</v>
      </c>
      <c r="H12" s="38"/>
      <c r="I12" s="38"/>
      <c r="J12" s="38"/>
      <c r="K12" s="38"/>
      <c r="L12" s="38">
        <v>1</v>
      </c>
      <c r="M12" s="27">
        <f t="shared" ref="M12:M17" si="5">L12/E12*100</f>
        <v>3.125</v>
      </c>
      <c r="N12" s="39" t="s">
        <v>48</v>
      </c>
      <c r="O12" s="36">
        <v>32</v>
      </c>
      <c r="P12" s="36">
        <v>8</v>
      </c>
      <c r="Q12" s="40" t="s">
        <v>49</v>
      </c>
      <c r="R12" s="36">
        <v>16</v>
      </c>
      <c r="S12" s="26">
        <f>(E12-H12)/E12*100</f>
        <v>100</v>
      </c>
      <c r="T12" s="27">
        <f>(P12+R12)/O12*100</f>
        <v>75</v>
      </c>
      <c r="U12" s="27">
        <f>(P12*100+R12*64+(O12-P12-R12-H12-L12)*36+H12*14)/O12</f>
        <v>64.875</v>
      </c>
      <c r="V12" s="41" t="s">
        <v>50</v>
      </c>
    </row>
    <row r="13" spans="1:22" ht="15.75">
      <c r="A13" s="29" t="s">
        <v>51</v>
      </c>
      <c r="B13" s="17">
        <f>SUM(B11:B12)</f>
        <v>63</v>
      </c>
      <c r="C13" s="17">
        <f>SUM(C11:C12)</f>
        <v>2</v>
      </c>
      <c r="D13" s="17">
        <f>SUM(D11:D12)</f>
        <v>3</v>
      </c>
      <c r="E13" s="17">
        <f t="shared" si="0"/>
        <v>64</v>
      </c>
      <c r="F13" s="18">
        <f>SUM(F11:F12)</f>
        <v>1</v>
      </c>
      <c r="G13" s="18"/>
      <c r="H13" s="18">
        <f>SUM(H11:H12)</f>
        <v>0</v>
      </c>
      <c r="I13" s="42">
        <f>H13/E13</f>
        <v>0</v>
      </c>
      <c r="J13" s="18"/>
      <c r="K13" s="18"/>
      <c r="L13" s="17">
        <f>SUM(L11:L12)</f>
        <v>1</v>
      </c>
      <c r="M13" s="33">
        <f t="shared" si="5"/>
        <v>1.5625</v>
      </c>
      <c r="N13" s="20"/>
      <c r="O13" s="30">
        <f>SUM(O11:O12)</f>
        <v>64</v>
      </c>
      <c r="P13" s="21">
        <f>SUM(P11:P12)</f>
        <v>15</v>
      </c>
      <c r="Q13" s="31"/>
      <c r="R13" s="21">
        <f>SUM(R11:R12)</f>
        <v>33</v>
      </c>
      <c r="S13" s="32">
        <f>(O13-H13)/O13*100</f>
        <v>100</v>
      </c>
      <c r="T13" s="33">
        <f t="shared" si="2"/>
        <v>75</v>
      </c>
      <c r="U13" s="34">
        <f>(P13*100+R13*64+(O13-P13-R13)*36+H13*14)/O13</f>
        <v>65.4375</v>
      </c>
      <c r="V13" s="35"/>
    </row>
    <row r="14" spans="1:22" ht="78.75">
      <c r="A14" s="36" t="s">
        <v>52</v>
      </c>
      <c r="B14" s="37">
        <v>32</v>
      </c>
      <c r="C14" s="38"/>
      <c r="D14" s="38"/>
      <c r="E14" s="37">
        <f>B14-C14+D14</f>
        <v>32</v>
      </c>
      <c r="F14" s="38">
        <v>2</v>
      </c>
      <c r="G14" s="39" t="s">
        <v>53</v>
      </c>
      <c r="H14" s="38"/>
      <c r="I14" s="38"/>
      <c r="J14" s="38"/>
      <c r="K14" s="38"/>
      <c r="L14" s="38">
        <v>1</v>
      </c>
      <c r="M14" s="27">
        <f t="shared" si="5"/>
        <v>3.125</v>
      </c>
      <c r="N14" s="39" t="s">
        <v>54</v>
      </c>
      <c r="O14" s="36">
        <v>30</v>
      </c>
      <c r="P14" s="36">
        <v>7</v>
      </c>
      <c r="Q14" s="40" t="s">
        <v>55</v>
      </c>
      <c r="R14" s="36">
        <v>16</v>
      </c>
      <c r="S14" s="26">
        <f>(E14-H14)/E14*100</f>
        <v>100</v>
      </c>
      <c r="T14" s="27">
        <f t="shared" si="2"/>
        <v>76.666666666666671</v>
      </c>
      <c r="U14" s="27">
        <f>(P14*100+R14*64+(O14-P14-R14-H14-L14)*36+H14*14)/O14</f>
        <v>64.666666666666671</v>
      </c>
      <c r="V14" s="41" t="s">
        <v>56</v>
      </c>
    </row>
    <row r="15" spans="1:22" ht="33.75">
      <c r="A15" s="36" t="s">
        <v>57</v>
      </c>
      <c r="B15" s="37">
        <v>31</v>
      </c>
      <c r="C15" s="38"/>
      <c r="D15" s="38"/>
      <c r="E15" s="37">
        <f>B15-C15+D15</f>
        <v>31</v>
      </c>
      <c r="F15" s="38">
        <v>1</v>
      </c>
      <c r="G15" s="39" t="s">
        <v>58</v>
      </c>
      <c r="H15" s="38"/>
      <c r="I15" s="38"/>
      <c r="J15" s="38"/>
      <c r="K15" s="38"/>
      <c r="L15" s="38">
        <v>1</v>
      </c>
      <c r="M15" s="27">
        <f t="shared" si="5"/>
        <v>3.225806451612903</v>
      </c>
      <c r="N15" s="39" t="s">
        <v>58</v>
      </c>
      <c r="O15" s="36">
        <v>30</v>
      </c>
      <c r="P15" s="36">
        <v>3</v>
      </c>
      <c r="Q15" s="40" t="s">
        <v>59</v>
      </c>
      <c r="R15" s="36">
        <v>19</v>
      </c>
      <c r="S15" s="26">
        <f>(E15-H15)/E15*100</f>
        <v>100</v>
      </c>
      <c r="T15" s="27">
        <f t="shared" si="2"/>
        <v>73.333333333333329</v>
      </c>
      <c r="U15" s="27">
        <f>(P15*100+R15*64+(O15-P15-R15-H15-L15)*36+H15*14)/O15</f>
        <v>58.93333333333333</v>
      </c>
      <c r="V15" s="41" t="s">
        <v>60</v>
      </c>
    </row>
    <row r="16" spans="1:22" ht="15.75">
      <c r="A16" s="43" t="s">
        <v>61</v>
      </c>
      <c r="B16" s="44">
        <f>SUM(B14:B15)</f>
        <v>63</v>
      </c>
      <c r="C16" s="44">
        <f>SUM(C14:C15)</f>
        <v>0</v>
      </c>
      <c r="D16" s="44">
        <f>SUM(D14:D15)</f>
        <v>0</v>
      </c>
      <c r="E16" s="44">
        <f t="shared" si="0"/>
        <v>63</v>
      </c>
      <c r="F16" s="44">
        <f>SUM(F14:F15)</f>
        <v>3</v>
      </c>
      <c r="G16" s="44"/>
      <c r="H16" s="44">
        <f>SUM(H14:H15)</f>
        <v>0</v>
      </c>
      <c r="I16" s="45">
        <f t="shared" ref="I16" si="6">H16/E16*100</f>
        <v>0</v>
      </c>
      <c r="J16" s="45"/>
      <c r="K16" s="45"/>
      <c r="L16" s="44">
        <f>SUM(L14:L15)</f>
        <v>2</v>
      </c>
      <c r="M16" s="46">
        <f t="shared" si="5"/>
        <v>3.1746031746031744</v>
      </c>
      <c r="N16" s="47"/>
      <c r="O16" s="48">
        <f>SUM(O14:O15)</f>
        <v>60</v>
      </c>
      <c r="P16" s="49">
        <f>SUM(P14:P15)</f>
        <v>10</v>
      </c>
      <c r="Q16" s="50"/>
      <c r="R16" s="49">
        <f>SUM(R14:R15)</f>
        <v>35</v>
      </c>
      <c r="S16" s="51">
        <f>(O16-H16)/O16*100</f>
        <v>100</v>
      </c>
      <c r="T16" s="46">
        <f>(P16+R16)/(O16)*100</f>
        <v>75</v>
      </c>
      <c r="U16" s="52">
        <f>(P16*100+R16*64+(O16-P16-R16)*36+H16*14)/O16</f>
        <v>63</v>
      </c>
      <c r="V16" s="53"/>
    </row>
    <row r="17" spans="1:22" ht="15.75">
      <c r="A17" s="54" t="s">
        <v>62</v>
      </c>
      <c r="B17" s="54">
        <f>B6+B10+B13+B16</f>
        <v>251</v>
      </c>
      <c r="C17" s="54">
        <f>C6+C10+C13+C16</f>
        <v>3</v>
      </c>
      <c r="D17" s="54">
        <f>D6+D10+D13+D16</f>
        <v>3</v>
      </c>
      <c r="E17" s="54">
        <f t="shared" si="0"/>
        <v>251</v>
      </c>
      <c r="F17" s="54">
        <f>F6+F10+F13+F16</f>
        <v>6</v>
      </c>
      <c r="G17" s="54"/>
      <c r="H17" s="54">
        <f>H6+H10+H13+H16</f>
        <v>1</v>
      </c>
      <c r="I17" s="55">
        <f>H17/E17</f>
        <v>3.9840637450199202E-3</v>
      </c>
      <c r="J17" s="56"/>
      <c r="K17" s="56"/>
      <c r="L17" s="54">
        <f>L6+L10+L13+L16</f>
        <v>63</v>
      </c>
      <c r="M17" s="57">
        <f t="shared" si="5"/>
        <v>25.099601593625497</v>
      </c>
      <c r="N17" s="58"/>
      <c r="O17" s="54">
        <f>O10+O13+O16</f>
        <v>187</v>
      </c>
      <c r="P17" s="54">
        <f>P10+P13+P16</f>
        <v>38</v>
      </c>
      <c r="Q17" s="59"/>
      <c r="R17" s="54">
        <f>R10+R13+R16</f>
        <v>104</v>
      </c>
      <c r="S17" s="60">
        <f>(O17-H17)/O17*100</f>
        <v>99.465240641711233</v>
      </c>
      <c r="T17" s="61">
        <f>(P17+R17)/(O17)*100</f>
        <v>75.935828877005349</v>
      </c>
      <c r="U17" s="62">
        <f>(P17*100+R17*64+(O17-P17-R17)*36+H17*14)/O17</f>
        <v>64.652406417112303</v>
      </c>
      <c r="V17" s="63"/>
    </row>
    <row r="18" spans="1:22" ht="90">
      <c r="A18" s="36" t="s">
        <v>63</v>
      </c>
      <c r="B18" s="37">
        <v>32</v>
      </c>
      <c r="C18" s="9"/>
      <c r="D18" s="9"/>
      <c r="E18" s="37">
        <f>B18-C18+D18</f>
        <v>32</v>
      </c>
      <c r="F18" s="38"/>
      <c r="G18" s="38"/>
      <c r="H18" s="38"/>
      <c r="I18" s="38"/>
      <c r="J18" s="38"/>
      <c r="K18" s="38"/>
      <c r="L18" s="38"/>
      <c r="M18" s="64"/>
      <c r="N18" s="39"/>
      <c r="O18" s="36">
        <v>32</v>
      </c>
      <c r="P18" s="36">
        <v>12</v>
      </c>
      <c r="Q18" s="25" t="s">
        <v>64</v>
      </c>
      <c r="R18" s="36">
        <v>16</v>
      </c>
      <c r="S18" s="26">
        <f>(E18-H18)/E18*100</f>
        <v>100</v>
      </c>
      <c r="T18" s="27">
        <f t="shared" ref="T18:T25" si="7">(P18+R18)/O18*100</f>
        <v>87.5</v>
      </c>
      <c r="U18" s="27">
        <f>(P18*100+R18*64+(O18-P18-R18-H18-L18)*36+H18*14)/O18</f>
        <v>74</v>
      </c>
      <c r="V18" s="15" t="s">
        <v>65</v>
      </c>
    </row>
    <row r="19" spans="1:22" ht="33.75">
      <c r="A19" s="36" t="s">
        <v>66</v>
      </c>
      <c r="B19" s="37">
        <v>29</v>
      </c>
      <c r="C19" s="9"/>
      <c r="D19" s="38">
        <v>2</v>
      </c>
      <c r="E19" s="37">
        <f>B19-C19+D19</f>
        <v>31</v>
      </c>
      <c r="F19" s="38">
        <v>1</v>
      </c>
      <c r="G19" s="39" t="s">
        <v>67</v>
      </c>
      <c r="H19" s="38"/>
      <c r="I19" s="38"/>
      <c r="J19" s="38"/>
      <c r="K19" s="38"/>
      <c r="L19" s="38">
        <v>1</v>
      </c>
      <c r="M19" s="27">
        <f>L19/E19*100</f>
        <v>3.225806451612903</v>
      </c>
      <c r="N19" s="39" t="s">
        <v>67</v>
      </c>
      <c r="O19" s="36">
        <v>30</v>
      </c>
      <c r="P19" s="36">
        <v>3</v>
      </c>
      <c r="Q19" s="40" t="s">
        <v>68</v>
      </c>
      <c r="R19" s="36">
        <v>15</v>
      </c>
      <c r="S19" s="26">
        <f>(E19-H19)/E19*100</f>
        <v>100</v>
      </c>
      <c r="T19" s="27">
        <f t="shared" si="7"/>
        <v>60</v>
      </c>
      <c r="U19" s="27">
        <f>(P19*100+R19*64+(O19-P19-R19-H19-L19)*36+H19*14)/O19</f>
        <v>55.2</v>
      </c>
      <c r="V19" s="41" t="s">
        <v>69</v>
      </c>
    </row>
    <row r="20" spans="1:22" ht="15.75">
      <c r="A20" s="65" t="s">
        <v>70</v>
      </c>
      <c r="B20" s="66">
        <f>SUM(B18:B19)</f>
        <v>61</v>
      </c>
      <c r="C20" s="66">
        <f>SUM(C18:C19)</f>
        <v>0</v>
      </c>
      <c r="D20" s="66">
        <f>SUM(D18:D19)</f>
        <v>2</v>
      </c>
      <c r="E20" s="66">
        <f t="shared" si="0"/>
        <v>63</v>
      </c>
      <c r="F20" s="66">
        <f>SUM(F18:F19)</f>
        <v>1</v>
      </c>
      <c r="G20" s="66"/>
      <c r="H20" s="66">
        <f>SUM(H18:H19)</f>
        <v>0</v>
      </c>
      <c r="I20" s="67">
        <f>H20/E20*100</f>
        <v>0</v>
      </c>
      <c r="J20" s="67"/>
      <c r="K20" s="67"/>
      <c r="L20" s="66">
        <f>SUM(L18:L19)</f>
        <v>1</v>
      </c>
      <c r="M20" s="68">
        <f>L20/E20*100</f>
        <v>1.5873015873015872</v>
      </c>
      <c r="N20" s="69"/>
      <c r="O20" s="70">
        <f>SUM(O18:O19)</f>
        <v>62</v>
      </c>
      <c r="P20" s="66">
        <f>SUM(P18:P19)</f>
        <v>15</v>
      </c>
      <c r="Q20" s="71"/>
      <c r="R20" s="72">
        <f>SUM(R18:R19)</f>
        <v>31</v>
      </c>
      <c r="S20" s="73">
        <f t="shared" ref="S20:S30" si="8">(E20-H20)/E20*100</f>
        <v>100</v>
      </c>
      <c r="T20" s="68">
        <f t="shared" si="7"/>
        <v>74.193548387096769</v>
      </c>
      <c r="U20" s="74">
        <f>(P20*100+R20*64+(O20-P20-R20)*36+H20*14)/O20</f>
        <v>65.483870967741936</v>
      </c>
      <c r="V20" s="75"/>
    </row>
    <row r="21" spans="1:22" ht="67.5">
      <c r="A21" s="36" t="s">
        <v>71</v>
      </c>
      <c r="B21" s="37">
        <v>26</v>
      </c>
      <c r="C21" s="38"/>
      <c r="D21" s="38"/>
      <c r="E21" s="37">
        <f t="shared" si="0"/>
        <v>26</v>
      </c>
      <c r="F21" s="38"/>
      <c r="G21" s="76"/>
      <c r="H21" s="38">
        <v>0</v>
      </c>
      <c r="I21" s="38"/>
      <c r="J21" s="38"/>
      <c r="K21" s="38"/>
      <c r="L21" s="38">
        <v>0</v>
      </c>
      <c r="M21" s="64">
        <f t="shared" ref="M21" si="9">L21/E21*100</f>
        <v>0</v>
      </c>
      <c r="N21" s="39"/>
      <c r="O21" s="36">
        <v>26</v>
      </c>
      <c r="P21" s="36">
        <v>6</v>
      </c>
      <c r="Q21" s="77" t="s">
        <v>72</v>
      </c>
      <c r="R21" s="36">
        <v>13</v>
      </c>
      <c r="S21" s="78">
        <f t="shared" si="8"/>
        <v>100</v>
      </c>
      <c r="T21" s="79">
        <f t="shared" si="7"/>
        <v>73.076923076923066</v>
      </c>
      <c r="U21" s="27">
        <f>(P21*100+R21*64+(O21-P21-R21-H21-L21)*36+H21*14)/O21</f>
        <v>64.769230769230774</v>
      </c>
      <c r="V21" s="41" t="s">
        <v>73</v>
      </c>
    </row>
    <row r="22" spans="1:22" ht="22.5">
      <c r="A22" s="36" t="s">
        <v>74</v>
      </c>
      <c r="B22" s="37">
        <v>26</v>
      </c>
      <c r="C22" s="38"/>
      <c r="D22" s="38"/>
      <c r="E22" s="37">
        <f>B22-C22+D22</f>
        <v>26</v>
      </c>
      <c r="F22" s="38">
        <v>2</v>
      </c>
      <c r="G22" s="39" t="s">
        <v>75</v>
      </c>
      <c r="H22" s="38">
        <v>0</v>
      </c>
      <c r="I22" s="64">
        <f>H22/E22</f>
        <v>0</v>
      </c>
      <c r="J22" s="39"/>
      <c r="K22" s="39"/>
      <c r="L22" s="38">
        <v>1</v>
      </c>
      <c r="M22" s="27">
        <f>L22/E22*100</f>
        <v>3.8461538461538463</v>
      </c>
      <c r="N22" s="39" t="s">
        <v>76</v>
      </c>
      <c r="O22" s="36">
        <v>25</v>
      </c>
      <c r="P22" s="36">
        <v>2</v>
      </c>
      <c r="Q22" s="80" t="s">
        <v>77</v>
      </c>
      <c r="R22" s="36">
        <v>14</v>
      </c>
      <c r="S22" s="78">
        <f t="shared" si="8"/>
        <v>100</v>
      </c>
      <c r="T22" s="79">
        <f>(P22+R22)/O22*100</f>
        <v>64</v>
      </c>
      <c r="U22" s="27">
        <f>(P22*100+R22*64+(O22-P22-R22-H22-L22)*36+H22*14)/O22</f>
        <v>55.36</v>
      </c>
      <c r="V22" s="41" t="s">
        <v>78</v>
      </c>
    </row>
    <row r="23" spans="1:22" ht="15.75">
      <c r="A23" s="65" t="s">
        <v>79</v>
      </c>
      <c r="B23" s="66">
        <f>SUM(B21:B22)</f>
        <v>52</v>
      </c>
      <c r="C23" s="66">
        <f>SUM(C21:C22)</f>
        <v>0</v>
      </c>
      <c r="D23" s="66">
        <f>SUM(D21:D22)</f>
        <v>0</v>
      </c>
      <c r="E23" s="66">
        <f t="shared" si="0"/>
        <v>52</v>
      </c>
      <c r="F23" s="66">
        <f>SUM(F21:F22)</f>
        <v>2</v>
      </c>
      <c r="G23" s="66"/>
      <c r="H23" s="66">
        <f>SUM(H21:H22)</f>
        <v>0</v>
      </c>
      <c r="I23" s="67">
        <f>H23/E23*100</f>
        <v>0</v>
      </c>
      <c r="J23" s="67"/>
      <c r="K23" s="67"/>
      <c r="L23" s="66">
        <f>SUM(L21:L22)</f>
        <v>1</v>
      </c>
      <c r="M23" s="68">
        <f>L23/E23*100</f>
        <v>1.9230769230769231</v>
      </c>
      <c r="N23" s="69"/>
      <c r="O23" s="70">
        <f>SUM(O21:O22)</f>
        <v>51</v>
      </c>
      <c r="P23" s="66">
        <f>SUM(P21:P22)</f>
        <v>8</v>
      </c>
      <c r="Q23" s="81"/>
      <c r="R23" s="72">
        <f>SUM(R21:R22)</f>
        <v>27</v>
      </c>
      <c r="S23" s="82">
        <f t="shared" si="8"/>
        <v>100</v>
      </c>
      <c r="T23" s="68">
        <f t="shared" si="7"/>
        <v>68.627450980392155</v>
      </c>
      <c r="U23" s="74">
        <f>(P23*100+R23*64+(O23-P23-R23)*36+H23*14)/O23</f>
        <v>60.862745098039213</v>
      </c>
      <c r="V23" s="75"/>
    </row>
    <row r="24" spans="1:22" ht="33.75">
      <c r="A24" s="36" t="s">
        <v>80</v>
      </c>
      <c r="B24" s="37">
        <v>19</v>
      </c>
      <c r="C24" s="38">
        <v>1</v>
      </c>
      <c r="D24" s="38">
        <v>1</v>
      </c>
      <c r="E24" s="37">
        <f t="shared" si="0"/>
        <v>19</v>
      </c>
      <c r="F24" s="38"/>
      <c r="G24" s="38"/>
      <c r="H24" s="38">
        <v>0</v>
      </c>
      <c r="I24" s="38"/>
      <c r="J24" s="38"/>
      <c r="K24" s="38"/>
      <c r="L24" s="38">
        <v>0</v>
      </c>
      <c r="M24" s="64">
        <f t="shared" ref="M24:M38" si="10">L24/E24*100</f>
        <v>0</v>
      </c>
      <c r="N24" s="39"/>
      <c r="O24" s="36">
        <v>19</v>
      </c>
      <c r="P24" s="36">
        <v>3</v>
      </c>
      <c r="Q24" s="77" t="s">
        <v>81</v>
      </c>
      <c r="R24" s="36">
        <v>10</v>
      </c>
      <c r="S24" s="78">
        <f t="shared" si="8"/>
        <v>100</v>
      </c>
      <c r="T24" s="27">
        <f t="shared" si="7"/>
        <v>68.421052631578945</v>
      </c>
      <c r="U24" s="27">
        <f>(P24*100+R24*64+(O24-P24-R24-H24-L24)*36+H24*14)/O24</f>
        <v>60.842105263157897</v>
      </c>
      <c r="V24" s="41" t="s">
        <v>82</v>
      </c>
    </row>
    <row r="25" spans="1:22">
      <c r="A25" s="36" t="s">
        <v>83</v>
      </c>
      <c r="B25" s="37">
        <v>18</v>
      </c>
      <c r="C25" s="38"/>
      <c r="D25" s="38"/>
      <c r="E25" s="37">
        <f t="shared" si="0"/>
        <v>18</v>
      </c>
      <c r="F25" s="38"/>
      <c r="G25" s="38"/>
      <c r="H25" s="38">
        <v>0</v>
      </c>
      <c r="I25" s="64">
        <f>H25/E25</f>
        <v>0</v>
      </c>
      <c r="J25" s="76"/>
      <c r="K25" s="76"/>
      <c r="L25" s="38"/>
      <c r="M25" s="64">
        <f t="shared" si="10"/>
        <v>0</v>
      </c>
      <c r="N25" s="39"/>
      <c r="O25" s="36">
        <v>18</v>
      </c>
      <c r="P25" s="36">
        <v>1</v>
      </c>
      <c r="Q25" s="77" t="s">
        <v>84</v>
      </c>
      <c r="R25" s="36">
        <v>14</v>
      </c>
      <c r="S25" s="78">
        <f t="shared" si="8"/>
        <v>100</v>
      </c>
      <c r="T25" s="27">
        <f t="shared" si="7"/>
        <v>83.333333333333343</v>
      </c>
      <c r="U25" s="27">
        <f>(P25*100+R25*64+(O25-P25-R25-H25-L25)*36+H25*14)/O25</f>
        <v>61.333333333333336</v>
      </c>
      <c r="V25" s="41" t="s">
        <v>85</v>
      </c>
    </row>
    <row r="26" spans="1:22">
      <c r="A26" s="36" t="s">
        <v>86</v>
      </c>
      <c r="B26" s="37">
        <v>25</v>
      </c>
      <c r="C26" s="38"/>
      <c r="D26" s="38"/>
      <c r="E26" s="37">
        <f t="shared" si="0"/>
        <v>25</v>
      </c>
      <c r="F26" s="38"/>
      <c r="G26" s="38"/>
      <c r="H26" s="38">
        <v>0</v>
      </c>
      <c r="I26" s="64">
        <f>H26/E26</f>
        <v>0</v>
      </c>
      <c r="J26" s="38"/>
      <c r="K26" s="38"/>
      <c r="L26" s="38"/>
      <c r="M26" s="64">
        <f t="shared" si="10"/>
        <v>0</v>
      </c>
      <c r="N26" s="12"/>
      <c r="O26" s="36">
        <v>25</v>
      </c>
      <c r="P26" s="36"/>
      <c r="Q26" s="83"/>
      <c r="R26" s="36">
        <v>7</v>
      </c>
      <c r="S26" s="78">
        <f t="shared" si="8"/>
        <v>100</v>
      </c>
      <c r="T26" s="27">
        <f>(P26+R26)/O26*100</f>
        <v>28.000000000000004</v>
      </c>
      <c r="U26" s="27">
        <f>(P26*100+R26*64+(O26-P26-R26-H26-L26)*36+H26*14)/O26</f>
        <v>43.84</v>
      </c>
      <c r="V26" s="41" t="s">
        <v>87</v>
      </c>
    </row>
    <row r="27" spans="1:22" ht="15.75">
      <c r="A27" s="65" t="s">
        <v>88</v>
      </c>
      <c r="B27" s="66">
        <f>SUM(B24:B26)</f>
        <v>62</v>
      </c>
      <c r="C27" s="66">
        <f>SUM(C24:C26)</f>
        <v>1</v>
      </c>
      <c r="D27" s="66">
        <f>SUM(D24:D26)</f>
        <v>1</v>
      </c>
      <c r="E27" s="66">
        <f t="shared" si="0"/>
        <v>62</v>
      </c>
      <c r="F27" s="67">
        <f>SUM(F24:F26)</f>
        <v>0</v>
      </c>
      <c r="G27" s="67"/>
      <c r="H27" s="67">
        <f>SUM(H24:H26)</f>
        <v>0</v>
      </c>
      <c r="I27" s="67">
        <f>H27/E27*100</f>
        <v>0</v>
      </c>
      <c r="J27" s="67"/>
      <c r="K27" s="67"/>
      <c r="L27" s="66">
        <f>SUM(L24:L26)</f>
        <v>0</v>
      </c>
      <c r="M27" s="68">
        <f t="shared" si="10"/>
        <v>0</v>
      </c>
      <c r="N27" s="69"/>
      <c r="O27" s="70">
        <f>SUM(O24:O26)</f>
        <v>62</v>
      </c>
      <c r="P27" s="66">
        <f>SUM(P24:P26)</f>
        <v>4</v>
      </c>
      <c r="Q27" s="71"/>
      <c r="R27" s="72">
        <f>SUM(R24:R26)</f>
        <v>31</v>
      </c>
      <c r="S27" s="73">
        <f t="shared" si="8"/>
        <v>100</v>
      </c>
      <c r="T27" s="68">
        <f>(P27+R27)/O27*100</f>
        <v>56.451612903225815</v>
      </c>
      <c r="U27" s="74">
        <f>(P27*100+R27*64+(O27-P27-R27)*36+H27*14)/O27</f>
        <v>54.12903225806452</v>
      </c>
      <c r="V27" s="75"/>
    </row>
    <row r="28" spans="1:22">
      <c r="A28" s="36" t="s">
        <v>89</v>
      </c>
      <c r="B28" s="37">
        <v>26</v>
      </c>
      <c r="C28" s="38"/>
      <c r="D28" s="38"/>
      <c r="E28" s="37">
        <f t="shared" si="0"/>
        <v>26</v>
      </c>
      <c r="F28" s="38"/>
      <c r="G28" s="38"/>
      <c r="H28" s="38">
        <v>0</v>
      </c>
      <c r="I28" s="64">
        <f>H28/E28</f>
        <v>0</v>
      </c>
      <c r="J28" s="39"/>
      <c r="K28" s="76"/>
      <c r="L28" s="38">
        <v>0</v>
      </c>
      <c r="M28" s="64">
        <f t="shared" si="10"/>
        <v>0</v>
      </c>
      <c r="N28" s="39"/>
      <c r="O28" s="36">
        <v>26</v>
      </c>
      <c r="P28" s="36">
        <v>0</v>
      </c>
      <c r="Q28" s="77"/>
      <c r="R28" s="36">
        <v>15</v>
      </c>
      <c r="S28" s="78">
        <f t="shared" si="8"/>
        <v>100</v>
      </c>
      <c r="T28" s="27">
        <f t="shared" ref="T28:T29" si="11">(P28+R28)/O28*100</f>
        <v>57.692307692307686</v>
      </c>
      <c r="U28" s="27">
        <f>(P28*100+R28*64+(O28-P28-R28-H28-L28)*36+H28*14)/O28</f>
        <v>52.153846153846153</v>
      </c>
      <c r="V28" s="41" t="s">
        <v>90</v>
      </c>
    </row>
    <row r="29" spans="1:22" ht="22.5">
      <c r="A29" s="36" t="s">
        <v>91</v>
      </c>
      <c r="B29" s="37">
        <v>25</v>
      </c>
      <c r="C29" s="38">
        <v>2</v>
      </c>
      <c r="D29" s="38"/>
      <c r="E29" s="37">
        <f t="shared" si="0"/>
        <v>23</v>
      </c>
      <c r="F29" s="38"/>
      <c r="G29" s="38"/>
      <c r="H29" s="38">
        <v>0</v>
      </c>
      <c r="I29" s="64">
        <f>H29/E29</f>
        <v>0</v>
      </c>
      <c r="J29" s="38"/>
      <c r="K29" s="38"/>
      <c r="L29" s="38"/>
      <c r="M29" s="64"/>
      <c r="N29" s="39"/>
      <c r="O29" s="36">
        <v>23</v>
      </c>
      <c r="P29" s="36">
        <v>4</v>
      </c>
      <c r="Q29" s="77" t="s">
        <v>92</v>
      </c>
      <c r="R29" s="36">
        <v>13</v>
      </c>
      <c r="S29" s="78">
        <f t="shared" si="8"/>
        <v>100</v>
      </c>
      <c r="T29" s="27">
        <f t="shared" si="11"/>
        <v>73.91304347826086</v>
      </c>
      <c r="U29" s="27">
        <f>(P29*100+R29*64+(O29-P29-R29-H29-L29)*36+H29*14)/O29</f>
        <v>62.956521739130437</v>
      </c>
      <c r="V29" s="41" t="s">
        <v>93</v>
      </c>
    </row>
    <row r="30" spans="1:22">
      <c r="A30" s="36" t="s">
        <v>94</v>
      </c>
      <c r="B30" s="37">
        <v>20</v>
      </c>
      <c r="C30" s="38"/>
      <c r="D30" s="38"/>
      <c r="E30" s="37">
        <f t="shared" si="0"/>
        <v>20</v>
      </c>
      <c r="F30" s="38"/>
      <c r="G30" s="38"/>
      <c r="H30" s="38">
        <v>0</v>
      </c>
      <c r="I30" s="64">
        <f>H30/E30</f>
        <v>0</v>
      </c>
      <c r="J30" s="38"/>
      <c r="K30" s="38"/>
      <c r="L30" s="38"/>
      <c r="M30" s="64">
        <f t="shared" ref="M30" si="12">L30/E30*100</f>
        <v>0</v>
      </c>
      <c r="N30" s="12"/>
      <c r="O30" s="36">
        <v>20</v>
      </c>
      <c r="P30" s="36">
        <v>1</v>
      </c>
      <c r="Q30" s="77" t="s">
        <v>95</v>
      </c>
      <c r="R30" s="36">
        <v>3</v>
      </c>
      <c r="S30" s="78">
        <f t="shared" si="8"/>
        <v>100</v>
      </c>
      <c r="T30" s="27">
        <f>(P30+R30)/O30*100</f>
        <v>20</v>
      </c>
      <c r="U30" s="27">
        <f>(P30*100+R30*64+(O30-P30-R30-H30-L30)*36+H30*14)/O30</f>
        <v>43.4</v>
      </c>
      <c r="V30" s="41" t="s">
        <v>96</v>
      </c>
    </row>
    <row r="31" spans="1:22" ht="15.75">
      <c r="A31" s="65" t="s">
        <v>97</v>
      </c>
      <c r="B31" s="66">
        <f>SUM(B28:B30)</f>
        <v>71</v>
      </c>
      <c r="C31" s="66">
        <f>SUM(C28:C30)</f>
        <v>2</v>
      </c>
      <c r="D31" s="66">
        <f>SUM(D28:D30)</f>
        <v>0</v>
      </c>
      <c r="E31" s="66">
        <f t="shared" si="0"/>
        <v>69</v>
      </c>
      <c r="F31" s="67">
        <f>SUM(F28:F30)</f>
        <v>0</v>
      </c>
      <c r="G31" s="84"/>
      <c r="H31" s="67">
        <f>SUM(H28:H30)</f>
        <v>0</v>
      </c>
      <c r="I31" s="67">
        <f t="shared" ref="I31:I38" si="13">H31/E31*100</f>
        <v>0</v>
      </c>
      <c r="J31" s="67"/>
      <c r="K31" s="67"/>
      <c r="L31" s="66">
        <f>SUM(L28:L30)</f>
        <v>0</v>
      </c>
      <c r="M31" s="68">
        <f t="shared" si="10"/>
        <v>0</v>
      </c>
      <c r="N31" s="69"/>
      <c r="O31" s="70">
        <f>SUM(O28:O30)</f>
        <v>69</v>
      </c>
      <c r="P31" s="66">
        <f>SUM(P28:P30)</f>
        <v>5</v>
      </c>
      <c r="Q31" s="71"/>
      <c r="R31" s="72">
        <f>SUM(R28:R30)</f>
        <v>31</v>
      </c>
      <c r="S31" s="73">
        <f>(E31-H31)/E31*100</f>
        <v>100</v>
      </c>
      <c r="T31" s="68">
        <f>(P31+R31)/E31*100</f>
        <v>52.173913043478258</v>
      </c>
      <c r="U31" s="74">
        <f>(P31*100+R31*64+(O31-P31-R31)*36+H31*14)/O31</f>
        <v>53.217391304347828</v>
      </c>
      <c r="V31" s="75"/>
    </row>
    <row r="32" spans="1:22" ht="33.75">
      <c r="A32" s="36" t="s">
        <v>98</v>
      </c>
      <c r="B32" s="37">
        <v>20</v>
      </c>
      <c r="C32" s="38"/>
      <c r="D32" s="38"/>
      <c r="E32" s="37">
        <f t="shared" si="0"/>
        <v>20</v>
      </c>
      <c r="F32" s="38">
        <v>1</v>
      </c>
      <c r="G32" s="39" t="s">
        <v>99</v>
      </c>
      <c r="H32" s="38">
        <v>1</v>
      </c>
      <c r="I32" s="64">
        <f>H32/E32*100</f>
        <v>5</v>
      </c>
      <c r="J32" s="85" t="s">
        <v>100</v>
      </c>
      <c r="K32" s="85" t="s">
        <v>101</v>
      </c>
      <c r="L32" s="38">
        <v>1</v>
      </c>
      <c r="M32" s="64">
        <f t="shared" si="10"/>
        <v>5</v>
      </c>
      <c r="N32" s="39"/>
      <c r="O32" s="36">
        <v>20</v>
      </c>
      <c r="P32" s="36">
        <v>3</v>
      </c>
      <c r="Q32" s="77" t="s">
        <v>102</v>
      </c>
      <c r="R32" s="36">
        <v>9</v>
      </c>
      <c r="S32" s="78">
        <f t="shared" ref="S32:S33" si="14">(E32-H32)/E32*100</f>
        <v>95</v>
      </c>
      <c r="T32" s="27">
        <f>(P32+R32)/O32*100</f>
        <v>60</v>
      </c>
      <c r="U32" s="27">
        <f>(P32*100+R32*64+(O32-P32-R32-H32-L32)*36+H32*14)/O32</f>
        <v>55.3</v>
      </c>
      <c r="V32" s="41" t="s">
        <v>103</v>
      </c>
    </row>
    <row r="33" spans="1:22" ht="22.5">
      <c r="A33" s="36" t="s">
        <v>104</v>
      </c>
      <c r="B33" s="37">
        <v>16</v>
      </c>
      <c r="C33" s="38"/>
      <c r="D33" s="38"/>
      <c r="E33" s="37">
        <f t="shared" si="0"/>
        <v>16</v>
      </c>
      <c r="F33" s="38">
        <v>1</v>
      </c>
      <c r="G33" s="39" t="s">
        <v>105</v>
      </c>
      <c r="H33" s="38">
        <v>2</v>
      </c>
      <c r="I33" s="86">
        <f>H33/E33*100</f>
        <v>12.5</v>
      </c>
      <c r="J33" s="85" t="s">
        <v>106</v>
      </c>
      <c r="K33" s="85" t="s">
        <v>101</v>
      </c>
      <c r="L33" s="38">
        <v>1</v>
      </c>
      <c r="M33" s="64">
        <f t="shared" si="10"/>
        <v>6.25</v>
      </c>
      <c r="N33" s="12" t="s">
        <v>107</v>
      </c>
      <c r="O33" s="36">
        <v>15</v>
      </c>
      <c r="P33" s="36"/>
      <c r="Q33" s="87"/>
      <c r="R33" s="36">
        <v>7</v>
      </c>
      <c r="S33" s="78">
        <f t="shared" si="14"/>
        <v>87.5</v>
      </c>
      <c r="T33" s="27">
        <f>(P33+R33)/O33*100</f>
        <v>46.666666666666664</v>
      </c>
      <c r="U33" s="27">
        <f>(P33*100+R33*64+(O33-P33-R33-H33-L33)*36+H33*14)/O33</f>
        <v>43.733333333333334</v>
      </c>
      <c r="V33" s="41" t="s">
        <v>108</v>
      </c>
    </row>
    <row r="34" spans="1:22" ht="15.75">
      <c r="A34" s="65" t="s">
        <v>109</v>
      </c>
      <c r="B34" s="66">
        <f>SUM(B32:B33)</f>
        <v>36</v>
      </c>
      <c r="C34" s="66">
        <f>SUM(C32:C33)</f>
        <v>0</v>
      </c>
      <c r="D34" s="66">
        <f>SUM(D32:D33)</f>
        <v>0</v>
      </c>
      <c r="E34" s="66">
        <f t="shared" si="0"/>
        <v>36</v>
      </c>
      <c r="F34" s="66">
        <f>SUM(F32:F33)</f>
        <v>2</v>
      </c>
      <c r="G34" s="66"/>
      <c r="H34" s="66">
        <f>SUM(H32:H33)</f>
        <v>3</v>
      </c>
      <c r="I34" s="67">
        <f t="shared" si="13"/>
        <v>8.3333333333333321</v>
      </c>
      <c r="J34" s="67"/>
      <c r="K34" s="67"/>
      <c r="L34" s="66">
        <f>SUM(L32:L33)</f>
        <v>2</v>
      </c>
      <c r="M34" s="68">
        <f t="shared" si="10"/>
        <v>5.5555555555555554</v>
      </c>
      <c r="N34" s="69"/>
      <c r="O34" s="70">
        <f>SUM(O32:O33)</f>
        <v>35</v>
      </c>
      <c r="P34" s="66">
        <f>SUM(P32:P33)</f>
        <v>3</v>
      </c>
      <c r="Q34" s="81"/>
      <c r="R34" s="72">
        <f>SUM(R32:R33)</f>
        <v>16</v>
      </c>
      <c r="S34" s="73">
        <f>(E34-H34)/E34*100</f>
        <v>91.666666666666657</v>
      </c>
      <c r="T34" s="68">
        <f t="shared" ref="T34:T35" si="15">(P34+R34)/O34*100</f>
        <v>54.285714285714285</v>
      </c>
      <c r="U34" s="74">
        <f>(P34*100+R34*64+(O34-P34-R34)*36+H34*16)/O34</f>
        <v>55.657142857142858</v>
      </c>
      <c r="V34" s="75"/>
    </row>
    <row r="35" spans="1:22" ht="15.75">
      <c r="A35" s="88" t="s">
        <v>110</v>
      </c>
      <c r="B35" s="89">
        <f>SUM(B34,B31,B27,B23,B20)</f>
        <v>282</v>
      </c>
      <c r="C35" s="89">
        <f>SUM(C34,C31,C27,C23,C20)</f>
        <v>3</v>
      </c>
      <c r="D35" s="89">
        <f>SUM(D34,D31,D27,D23,D20)</f>
        <v>3</v>
      </c>
      <c r="E35" s="89">
        <f t="shared" si="0"/>
        <v>282</v>
      </c>
      <c r="F35" s="89">
        <f>F20+F23+F27+F31+F34</f>
        <v>5</v>
      </c>
      <c r="G35" s="89"/>
      <c r="H35" s="89">
        <f>H20+H23+H27+H31+H34</f>
        <v>3</v>
      </c>
      <c r="I35" s="90">
        <f t="shared" si="13"/>
        <v>1.0638297872340425</v>
      </c>
      <c r="J35" s="90"/>
      <c r="K35" s="90"/>
      <c r="L35" s="89">
        <f>L20+L23+L27+L31+L34</f>
        <v>4</v>
      </c>
      <c r="M35" s="91">
        <f t="shared" si="10"/>
        <v>1.4184397163120568</v>
      </c>
      <c r="N35" s="92"/>
      <c r="O35" s="89">
        <f>O20+O23+O27+O31+O34</f>
        <v>279</v>
      </c>
      <c r="P35" s="89">
        <f>P20+P23+P27+P31+P34</f>
        <v>35</v>
      </c>
      <c r="Q35" s="93"/>
      <c r="R35" s="89">
        <f>R20+R23+R27+R31+R34</f>
        <v>136</v>
      </c>
      <c r="S35" s="91">
        <f>(O35-H35)/O35*100</f>
        <v>98.924731182795696</v>
      </c>
      <c r="T35" s="91">
        <f t="shared" si="15"/>
        <v>61.29032258064516</v>
      </c>
      <c r="U35" s="91">
        <f>(P35*100+R35*64+(O35-P35-R35)*36+H35*14)/O35</f>
        <v>57.827956989247312</v>
      </c>
      <c r="V35" s="94"/>
    </row>
    <row r="36" spans="1:22" ht="15">
      <c r="A36" s="95" t="s">
        <v>111</v>
      </c>
      <c r="B36" s="95">
        <f>SUM(B17+B35)</f>
        <v>533</v>
      </c>
      <c r="C36" s="95">
        <f>SUM(C17+C35)</f>
        <v>6</v>
      </c>
      <c r="D36" s="95">
        <f>SUM(D17+D35)</f>
        <v>6</v>
      </c>
      <c r="E36" s="95">
        <f t="shared" si="0"/>
        <v>533</v>
      </c>
      <c r="F36" s="95">
        <f>F17+F35</f>
        <v>11</v>
      </c>
      <c r="G36" s="95"/>
      <c r="H36" s="95">
        <f>H17+H35</f>
        <v>4</v>
      </c>
      <c r="I36" s="96">
        <f t="shared" si="13"/>
        <v>0.75046904315196994</v>
      </c>
      <c r="J36" s="96"/>
      <c r="K36" s="96"/>
      <c r="L36" s="95">
        <f>L17+L35</f>
        <v>67</v>
      </c>
      <c r="M36" s="97">
        <f t="shared" si="10"/>
        <v>12.570356472795496</v>
      </c>
      <c r="N36" s="98"/>
      <c r="O36" s="99">
        <f>O17+O35</f>
        <v>466</v>
      </c>
      <c r="P36" s="99">
        <f>SUM(P17,P35)</f>
        <v>73</v>
      </c>
      <c r="Q36" s="100"/>
      <c r="R36" s="95">
        <f>R17+R35</f>
        <v>240</v>
      </c>
      <c r="S36" s="101">
        <f>(O36-H36)/O36*100</f>
        <v>99.141630901287556</v>
      </c>
      <c r="T36" s="101">
        <f>(P36+R36)/O36*100</f>
        <v>67.167381974248926</v>
      </c>
      <c r="U36" s="101">
        <f>(P36*100+R36*64+(O36-P36-R36)*36+H36*16)/O36</f>
        <v>60.583690987124463</v>
      </c>
      <c r="V36" s="95"/>
    </row>
    <row r="37" spans="1:22" ht="67.5">
      <c r="A37" s="36" t="s">
        <v>112</v>
      </c>
      <c r="B37" s="37">
        <v>24</v>
      </c>
      <c r="C37" s="38"/>
      <c r="D37" s="38">
        <v>1</v>
      </c>
      <c r="E37" s="37">
        <f t="shared" si="0"/>
        <v>25</v>
      </c>
      <c r="F37" s="9"/>
      <c r="G37" s="9"/>
      <c r="H37" s="38">
        <v>0</v>
      </c>
      <c r="I37" s="38">
        <f t="shared" si="13"/>
        <v>0</v>
      </c>
      <c r="J37" s="38"/>
      <c r="K37" s="38"/>
      <c r="L37" s="38"/>
      <c r="M37" s="64">
        <f t="shared" si="10"/>
        <v>0</v>
      </c>
      <c r="N37" s="39"/>
      <c r="O37" s="36">
        <v>25</v>
      </c>
      <c r="P37" s="36">
        <v>6</v>
      </c>
      <c r="Q37" s="102" t="s">
        <v>113</v>
      </c>
      <c r="R37" s="36">
        <v>15</v>
      </c>
      <c r="S37" s="78">
        <f t="shared" ref="S37:S44" si="16">(E37-H37)/E37*100</f>
        <v>100</v>
      </c>
      <c r="T37" s="27">
        <f t="shared" ref="T37:T43" si="17">(P37+R37)/O37*100</f>
        <v>84</v>
      </c>
      <c r="U37" s="27">
        <f t="shared" ref="U37:U44" si="18">(P37*100+R37*64+(O37-P37-R37-H37-L37)*36+H37*14)/O37</f>
        <v>68.16</v>
      </c>
      <c r="V37" s="41" t="s">
        <v>114</v>
      </c>
    </row>
    <row r="38" spans="1:22">
      <c r="A38" s="36" t="s">
        <v>115</v>
      </c>
      <c r="B38" s="37">
        <v>20</v>
      </c>
      <c r="C38" s="38">
        <v>1</v>
      </c>
      <c r="D38" s="38">
        <v>4</v>
      </c>
      <c r="E38" s="37">
        <f t="shared" si="0"/>
        <v>23</v>
      </c>
      <c r="F38" s="9"/>
      <c r="G38" s="9"/>
      <c r="H38" s="38">
        <v>0</v>
      </c>
      <c r="I38" s="38">
        <f t="shared" si="13"/>
        <v>0</v>
      </c>
      <c r="J38" s="38"/>
      <c r="K38" s="38"/>
      <c r="L38" s="38"/>
      <c r="M38" s="64">
        <f t="shared" si="10"/>
        <v>0</v>
      </c>
      <c r="N38" s="39"/>
      <c r="O38" s="36">
        <v>23</v>
      </c>
      <c r="P38" s="36"/>
      <c r="Q38" s="102"/>
      <c r="R38" s="36">
        <v>14</v>
      </c>
      <c r="S38" s="78">
        <f t="shared" si="16"/>
        <v>100</v>
      </c>
      <c r="T38" s="27">
        <f t="shared" si="17"/>
        <v>60.869565217391312</v>
      </c>
      <c r="U38" s="27">
        <f t="shared" si="18"/>
        <v>53.043478260869563</v>
      </c>
      <c r="V38" s="41" t="s">
        <v>116</v>
      </c>
    </row>
    <row r="39" spans="1:22" ht="15.75">
      <c r="A39" s="65" t="s">
        <v>117</v>
      </c>
      <c r="B39" s="66">
        <f>SUM(B37:B38)</f>
        <v>44</v>
      </c>
      <c r="C39" s="66">
        <f>SUM(C37:C38)</f>
        <v>1</v>
      </c>
      <c r="D39" s="66">
        <f>SUM(D37:D38)</f>
        <v>5</v>
      </c>
      <c r="E39" s="66">
        <f t="shared" si="0"/>
        <v>48</v>
      </c>
      <c r="F39" s="66">
        <f t="shared" ref="F39" si="19">SUM(F37:F37)</f>
        <v>0</v>
      </c>
      <c r="G39" s="66"/>
      <c r="H39" s="66">
        <f t="shared" ref="H39" si="20">SUM(H37:H37)</f>
        <v>0</v>
      </c>
      <c r="I39" s="67">
        <f>H39/E39*100</f>
        <v>0</v>
      </c>
      <c r="J39" s="67"/>
      <c r="K39" s="67"/>
      <c r="L39" s="66">
        <f>SUM(L37:L37)</f>
        <v>0</v>
      </c>
      <c r="M39" s="68">
        <v>0</v>
      </c>
      <c r="N39" s="69"/>
      <c r="O39" s="72">
        <f>SUM(O37:O38)</f>
        <v>48</v>
      </c>
      <c r="P39" s="72">
        <f>SUM(P37:P38)</f>
        <v>6</v>
      </c>
      <c r="Q39" s="81"/>
      <c r="R39" s="72">
        <f>SUM(R37:R38)</f>
        <v>29</v>
      </c>
      <c r="S39" s="73">
        <f t="shared" si="16"/>
        <v>100</v>
      </c>
      <c r="T39" s="103">
        <f t="shared" si="17"/>
        <v>72.916666666666657</v>
      </c>
      <c r="U39" s="103">
        <f t="shared" si="18"/>
        <v>60.916666666666664</v>
      </c>
      <c r="V39" s="75"/>
    </row>
    <row r="40" spans="1:22" ht="45">
      <c r="A40" s="36" t="s">
        <v>118</v>
      </c>
      <c r="B40" s="37">
        <v>23</v>
      </c>
      <c r="C40" s="38">
        <v>1</v>
      </c>
      <c r="D40" s="38">
        <v>1</v>
      </c>
      <c r="E40" s="37">
        <f t="shared" si="0"/>
        <v>23</v>
      </c>
      <c r="F40" s="9"/>
      <c r="G40" s="9"/>
      <c r="H40" s="38">
        <v>1</v>
      </c>
      <c r="I40" s="38">
        <f t="shared" ref="I40:I41" si="21">H40/E40*100</f>
        <v>4.3478260869565215</v>
      </c>
      <c r="J40" s="104" t="s">
        <v>119</v>
      </c>
      <c r="K40" s="85" t="s">
        <v>101</v>
      </c>
      <c r="L40" s="38"/>
      <c r="M40" s="64">
        <f t="shared" ref="M40:M41" si="22">L40/E40*100</f>
        <v>0</v>
      </c>
      <c r="N40" s="39"/>
      <c r="O40" s="36">
        <v>23</v>
      </c>
      <c r="P40" s="36">
        <v>4</v>
      </c>
      <c r="Q40" s="102" t="s">
        <v>120</v>
      </c>
      <c r="R40" s="36">
        <v>9</v>
      </c>
      <c r="S40" s="78">
        <f t="shared" si="16"/>
        <v>95.652173913043484</v>
      </c>
      <c r="T40" s="27">
        <f t="shared" si="17"/>
        <v>56.521739130434781</v>
      </c>
      <c r="U40" s="27">
        <f t="shared" si="18"/>
        <v>57.130434782608695</v>
      </c>
      <c r="V40" s="15" t="s">
        <v>121</v>
      </c>
    </row>
    <row r="41" spans="1:22" ht="45">
      <c r="A41" s="36" t="s">
        <v>122</v>
      </c>
      <c r="B41" s="37">
        <v>16</v>
      </c>
      <c r="C41" s="38">
        <v>1</v>
      </c>
      <c r="D41" s="38"/>
      <c r="E41" s="37">
        <f t="shared" si="0"/>
        <v>15</v>
      </c>
      <c r="F41" s="9"/>
      <c r="G41" s="9"/>
      <c r="H41" s="38">
        <v>0</v>
      </c>
      <c r="I41" s="38">
        <f t="shared" si="21"/>
        <v>0</v>
      </c>
      <c r="J41" s="38"/>
      <c r="K41" s="38"/>
      <c r="L41" s="38"/>
      <c r="M41" s="64">
        <f t="shared" si="22"/>
        <v>0</v>
      </c>
      <c r="N41" s="39"/>
      <c r="O41" s="36">
        <v>15</v>
      </c>
      <c r="P41" s="36">
        <v>4</v>
      </c>
      <c r="Q41" s="102" t="s">
        <v>123</v>
      </c>
      <c r="R41" s="36">
        <v>10</v>
      </c>
      <c r="S41" s="78">
        <f t="shared" si="16"/>
        <v>100</v>
      </c>
      <c r="T41" s="27">
        <f t="shared" si="17"/>
        <v>93.333333333333329</v>
      </c>
      <c r="U41" s="27">
        <f t="shared" si="18"/>
        <v>71.733333333333334</v>
      </c>
      <c r="V41" s="15" t="s">
        <v>124</v>
      </c>
    </row>
    <row r="42" spans="1:22">
      <c r="A42" s="105" t="s">
        <v>125</v>
      </c>
      <c r="B42" s="66">
        <f>SUM(B40:B41)</f>
        <v>39</v>
      </c>
      <c r="C42" s="66">
        <f t="shared" ref="C42:H42" si="23">SUM(C40:C41)</f>
        <v>2</v>
      </c>
      <c r="D42" s="66">
        <f t="shared" si="23"/>
        <v>1</v>
      </c>
      <c r="E42" s="66">
        <f t="shared" si="0"/>
        <v>38</v>
      </c>
      <c r="F42" s="66">
        <f t="shared" si="23"/>
        <v>0</v>
      </c>
      <c r="G42" s="66"/>
      <c r="H42" s="66">
        <f t="shared" si="23"/>
        <v>1</v>
      </c>
      <c r="I42" s="67">
        <f>H42/E42*100</f>
        <v>2.6315789473684208</v>
      </c>
      <c r="J42" s="67"/>
      <c r="K42" s="67"/>
      <c r="L42" s="66">
        <f>SUM(L40:L41)</f>
        <v>0</v>
      </c>
      <c r="M42" s="68">
        <v>0</v>
      </c>
      <c r="N42" s="69"/>
      <c r="O42" s="66">
        <f t="shared" ref="O42:P42" si="24">SUM(O40:O41)</f>
        <v>38</v>
      </c>
      <c r="P42" s="66">
        <f t="shared" si="24"/>
        <v>8</v>
      </c>
      <c r="Q42" s="106"/>
      <c r="R42" s="66">
        <f>SUM(R40:R41)</f>
        <v>19</v>
      </c>
      <c r="S42" s="73">
        <f t="shared" si="16"/>
        <v>97.368421052631575</v>
      </c>
      <c r="T42" s="103">
        <f t="shared" si="17"/>
        <v>71.05263157894737</v>
      </c>
      <c r="U42" s="103">
        <f t="shared" si="18"/>
        <v>62.89473684210526</v>
      </c>
      <c r="V42" s="75"/>
    </row>
    <row r="43" spans="1:22">
      <c r="A43" s="37" t="s">
        <v>126</v>
      </c>
      <c r="B43" s="36">
        <f>SUM(B39,B42)</f>
        <v>83</v>
      </c>
      <c r="C43" s="36">
        <f>C39+C42</f>
        <v>3</v>
      </c>
      <c r="D43" s="36">
        <f>D39+D42</f>
        <v>6</v>
      </c>
      <c r="E43" s="36">
        <f>SUM(E39,E42)</f>
        <v>86</v>
      </c>
      <c r="F43" s="36">
        <f>F39+F42</f>
        <v>0</v>
      </c>
      <c r="G43" s="36"/>
      <c r="H43" s="36">
        <f>H39+H42</f>
        <v>1</v>
      </c>
      <c r="I43" s="36">
        <f>H43/E43*100</f>
        <v>1.1627906976744187</v>
      </c>
      <c r="J43" s="36"/>
      <c r="K43" s="36"/>
      <c r="L43" s="36">
        <f>L39+L42</f>
        <v>0</v>
      </c>
      <c r="M43" s="107">
        <v>0</v>
      </c>
      <c r="N43" s="108"/>
      <c r="O43" s="36">
        <f>SUM(O39,O42)</f>
        <v>86</v>
      </c>
      <c r="P43" s="36">
        <f>P39+P42</f>
        <v>14</v>
      </c>
      <c r="Q43" s="109"/>
      <c r="R43" s="36">
        <f>R39+R42</f>
        <v>48</v>
      </c>
      <c r="S43" s="110">
        <f t="shared" si="16"/>
        <v>98.837209302325576</v>
      </c>
      <c r="T43" s="107">
        <f t="shared" si="17"/>
        <v>72.093023255813947</v>
      </c>
      <c r="U43" s="107">
        <f t="shared" si="18"/>
        <v>61.790697674418603</v>
      </c>
      <c r="V43" s="41"/>
    </row>
    <row r="44" spans="1:22" ht="29.25">
      <c r="A44" s="111" t="s">
        <v>127</v>
      </c>
      <c r="B44" s="111">
        <f>SUM(B43,B35)</f>
        <v>365</v>
      </c>
      <c r="C44" s="111">
        <f>C35+C43</f>
        <v>6</v>
      </c>
      <c r="D44" s="111">
        <f>D35+D43</f>
        <v>9</v>
      </c>
      <c r="E44" s="37">
        <f t="shared" ref="E44:E45" si="25">B44-C44+D44</f>
        <v>368</v>
      </c>
      <c r="F44" s="111">
        <f>F35+F43</f>
        <v>5</v>
      </c>
      <c r="G44" s="111"/>
      <c r="H44" s="112">
        <f>H35+H43</f>
        <v>4</v>
      </c>
      <c r="I44" s="112">
        <f>H44/E44*100</f>
        <v>1.0869565217391304</v>
      </c>
      <c r="J44" s="112"/>
      <c r="K44" s="112"/>
      <c r="L44" s="111">
        <f>L35+L43</f>
        <v>4</v>
      </c>
      <c r="M44" s="113">
        <f>L44/E44*100</f>
        <v>1.0869565217391304</v>
      </c>
      <c r="N44" s="114"/>
      <c r="O44" s="111">
        <f>SUM(O43,O35)</f>
        <v>365</v>
      </c>
      <c r="P44" s="111">
        <f t="shared" ref="P44" si="26">SUM(P43,P35)</f>
        <v>49</v>
      </c>
      <c r="Q44" s="115"/>
      <c r="R44" s="111">
        <f>SUM(R43,R35)</f>
        <v>184</v>
      </c>
      <c r="S44" s="110">
        <f t="shared" si="16"/>
        <v>98.91304347826086</v>
      </c>
      <c r="T44" s="107">
        <f>(P44+R44)/O44*100</f>
        <v>63.835616438356169</v>
      </c>
      <c r="U44" s="107">
        <f t="shared" si="18"/>
        <v>58.07123287671233</v>
      </c>
      <c r="V44" s="116"/>
    </row>
    <row r="45" spans="1:22" ht="15.75">
      <c r="A45" s="117" t="s">
        <v>128</v>
      </c>
      <c r="B45" s="29">
        <f>SUM(B36,B43)</f>
        <v>616</v>
      </c>
      <c r="C45" s="29">
        <f>C17+C44</f>
        <v>9</v>
      </c>
      <c r="D45" s="29">
        <f>D17+D44</f>
        <v>12</v>
      </c>
      <c r="E45" s="29">
        <f t="shared" si="25"/>
        <v>619</v>
      </c>
      <c r="F45" s="29">
        <f>F17+F44</f>
        <v>11</v>
      </c>
      <c r="G45" s="29"/>
      <c r="H45" s="118">
        <f>H17+H44</f>
        <v>5</v>
      </c>
      <c r="I45" s="118">
        <f>H45/E45*100</f>
        <v>0.80775444264943452</v>
      </c>
      <c r="J45" s="118"/>
      <c r="K45" s="118"/>
      <c r="L45" s="29">
        <f>L17+L44</f>
        <v>67</v>
      </c>
      <c r="M45" s="33">
        <f>L45/E45*100</f>
        <v>10.823909531502423</v>
      </c>
      <c r="N45" s="119"/>
      <c r="O45" s="29">
        <f>SUM(O36,O43)</f>
        <v>552</v>
      </c>
      <c r="P45" s="29">
        <f>SUM(P36,P43)</f>
        <v>87</v>
      </c>
      <c r="Q45" s="120"/>
      <c r="R45" s="29">
        <f>SUM(R36,R43)</f>
        <v>288</v>
      </c>
      <c r="S45" s="121">
        <v>99.8</v>
      </c>
      <c r="T45" s="121">
        <f>(P45+R45)/O45*100</f>
        <v>67.934782608695656</v>
      </c>
      <c r="U45" s="29">
        <f>U36</f>
        <v>60.583690987124463</v>
      </c>
      <c r="V45" s="35"/>
    </row>
    <row r="47" spans="1:22" ht="15">
      <c r="A47" s="182" t="s">
        <v>129</v>
      </c>
      <c r="B47" s="182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</row>
    <row r="48" spans="1:22" ht="15">
      <c r="A48" s="183"/>
      <c r="B48" s="183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</row>
    <row r="49" spans="1:22" ht="15">
      <c r="A49" s="127"/>
      <c r="B49" s="127"/>
      <c r="C49" s="127"/>
      <c r="D49" s="127"/>
      <c r="E49" s="127"/>
      <c r="F49" s="127"/>
      <c r="G49" s="127"/>
      <c r="H49" s="127"/>
      <c r="I49" s="127"/>
      <c r="J49" s="127"/>
      <c r="K49" s="127"/>
      <c r="L49" s="127"/>
      <c r="M49" s="128"/>
      <c r="N49" s="127"/>
      <c r="O49" s="127"/>
      <c r="P49" s="127"/>
      <c r="Q49" s="129"/>
      <c r="R49" s="127"/>
      <c r="S49" s="130"/>
      <c r="T49" s="127"/>
      <c r="U49" s="127"/>
      <c r="V49" s="127"/>
    </row>
    <row r="50" spans="1:22" ht="15.75">
      <c r="B50" s="184" t="s">
        <v>130</v>
      </c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</row>
  </sheetData>
  <mergeCells count="19">
    <mergeCell ref="A47:V47"/>
    <mergeCell ref="A48:V48"/>
    <mergeCell ref="B50:N50"/>
    <mergeCell ref="Q2:Q3"/>
    <mergeCell ref="R2:R3"/>
    <mergeCell ref="S2:S3"/>
    <mergeCell ref="T2:T3"/>
    <mergeCell ref="U2:U3"/>
    <mergeCell ref="V2:V3"/>
    <mergeCell ref="A1:V1"/>
    <mergeCell ref="A2:A3"/>
    <mergeCell ref="B2:B3"/>
    <mergeCell ref="C2:C3"/>
    <mergeCell ref="D2:D3"/>
    <mergeCell ref="E2:G2"/>
    <mergeCell ref="H2:K2"/>
    <mergeCell ref="L2:N2"/>
    <mergeCell ref="O2:O3"/>
    <mergeCell ref="P2:P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9"/>
  <sheetViews>
    <sheetView topLeftCell="A37" workbookViewId="0">
      <selection activeCell="T8" sqref="T8"/>
    </sheetView>
  </sheetViews>
  <sheetFormatPr defaultRowHeight="14.25"/>
  <cols>
    <col min="1" max="1" width="8.875" style="122" customWidth="1"/>
    <col min="2" max="2" width="4.875" style="122" customWidth="1"/>
    <col min="3" max="4" width="3.625" style="122" customWidth="1"/>
    <col min="5" max="5" width="4.375" style="122" customWidth="1"/>
    <col min="6" max="6" width="3.375" style="122" customWidth="1"/>
    <col min="7" max="7" width="7.875" style="122" customWidth="1"/>
    <col min="8" max="8" width="3.125" style="122" customWidth="1"/>
    <col min="9" max="9" width="3.375" style="122" customWidth="1"/>
    <col min="10" max="10" width="8.75" style="122" customWidth="1"/>
    <col min="11" max="11" width="7.375" style="122" customWidth="1"/>
    <col min="12" max="12" width="3.375" style="122" customWidth="1"/>
    <col min="13" max="13" width="4.625" style="123" customWidth="1"/>
    <col min="14" max="14" width="6.875" style="124" customWidth="1"/>
    <col min="15" max="15" width="4.375" style="122" customWidth="1"/>
    <col min="16" max="16" width="3.375" style="122" customWidth="1"/>
    <col min="17" max="17" width="11.25" style="125" customWidth="1"/>
    <col min="18" max="18" width="4.75" style="122" customWidth="1"/>
    <col min="19" max="19" width="5.375" style="126" customWidth="1"/>
    <col min="20" max="20" width="5.125" style="122" customWidth="1"/>
    <col min="21" max="21" width="4.75" style="122" customWidth="1"/>
    <col min="22" max="22" width="13.375" style="122" customWidth="1"/>
  </cols>
  <sheetData>
    <row r="1" spans="1:22" ht="39" customHeight="1">
      <c r="A1" s="175" t="s">
        <v>190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</row>
    <row r="2" spans="1:22" ht="39" customHeight="1">
      <c r="A2" s="176" t="s">
        <v>1</v>
      </c>
      <c r="B2" s="176" t="s">
        <v>2</v>
      </c>
      <c r="C2" s="176" t="s">
        <v>3</v>
      </c>
      <c r="D2" s="176" t="s">
        <v>4</v>
      </c>
      <c r="E2" s="177" t="s">
        <v>5</v>
      </c>
      <c r="F2" s="177"/>
      <c r="G2" s="177"/>
      <c r="H2" s="178" t="s">
        <v>6</v>
      </c>
      <c r="I2" s="178"/>
      <c r="J2" s="178"/>
      <c r="K2" s="178"/>
      <c r="L2" s="179" t="s">
        <v>7</v>
      </c>
      <c r="M2" s="180"/>
      <c r="N2" s="181"/>
      <c r="O2" s="176" t="s">
        <v>8</v>
      </c>
      <c r="P2" s="176" t="s">
        <v>9</v>
      </c>
      <c r="Q2" s="185" t="s">
        <v>10</v>
      </c>
      <c r="R2" s="176" t="s">
        <v>11</v>
      </c>
      <c r="S2" s="186" t="s">
        <v>12</v>
      </c>
      <c r="T2" s="176" t="s">
        <v>13</v>
      </c>
      <c r="U2" s="187" t="s">
        <v>14</v>
      </c>
      <c r="V2" s="176" t="s">
        <v>15</v>
      </c>
    </row>
    <row r="3" spans="1:22" ht="41.25" customHeight="1">
      <c r="A3" s="176"/>
      <c r="B3" s="176"/>
      <c r="C3" s="176"/>
      <c r="D3" s="176"/>
      <c r="E3" s="1" t="s">
        <v>16</v>
      </c>
      <c r="F3" s="2" t="s">
        <v>17</v>
      </c>
      <c r="G3" s="2" t="s">
        <v>18</v>
      </c>
      <c r="H3" s="1" t="s">
        <v>19</v>
      </c>
      <c r="I3" s="3" t="s">
        <v>20</v>
      </c>
      <c r="J3" s="2" t="s">
        <v>21</v>
      </c>
      <c r="K3" s="2" t="s">
        <v>22</v>
      </c>
      <c r="L3" s="4" t="s">
        <v>23</v>
      </c>
      <c r="M3" s="5" t="s">
        <v>20</v>
      </c>
      <c r="N3" s="6" t="s">
        <v>24</v>
      </c>
      <c r="O3" s="176"/>
      <c r="P3" s="176"/>
      <c r="Q3" s="185"/>
      <c r="R3" s="176"/>
      <c r="S3" s="186"/>
      <c r="T3" s="176"/>
      <c r="U3" s="187"/>
      <c r="V3" s="176"/>
    </row>
    <row r="4" spans="1:22">
      <c r="A4" s="7" t="s">
        <v>25</v>
      </c>
      <c r="B4" s="164">
        <v>31</v>
      </c>
      <c r="C4" s="9"/>
      <c r="D4" s="9"/>
      <c r="E4" s="164">
        <f>B4-C4+D4</f>
        <v>31</v>
      </c>
      <c r="F4" s="9"/>
      <c r="G4" s="10"/>
      <c r="H4" s="9"/>
      <c r="I4" s="9"/>
      <c r="J4" s="9"/>
      <c r="K4" s="9"/>
      <c r="L4" s="9">
        <v>31</v>
      </c>
      <c r="M4" s="11"/>
      <c r="N4" s="12"/>
      <c r="O4" s="7"/>
      <c r="P4" s="9"/>
      <c r="Q4" s="13"/>
      <c r="R4" s="7"/>
      <c r="S4" s="14"/>
      <c r="T4" s="9"/>
      <c r="U4" s="9"/>
      <c r="V4" s="15" t="s">
        <v>60</v>
      </c>
    </row>
    <row r="5" spans="1:22" ht="46.5" customHeight="1">
      <c r="A5" s="7" t="s">
        <v>28</v>
      </c>
      <c r="B5" s="164">
        <v>25</v>
      </c>
      <c r="C5" s="9"/>
      <c r="D5" s="9"/>
      <c r="E5" s="164">
        <f t="shared" ref="E5:E42" si="0">B5-C5+D5</f>
        <v>25</v>
      </c>
      <c r="F5" s="9">
        <v>4</v>
      </c>
      <c r="G5" s="10" t="s">
        <v>134</v>
      </c>
      <c r="H5" s="9"/>
      <c r="I5" s="9"/>
      <c r="J5" s="9"/>
      <c r="K5" s="9"/>
      <c r="L5" s="9">
        <v>25</v>
      </c>
      <c r="M5" s="11"/>
      <c r="N5" s="12"/>
      <c r="O5" s="7"/>
      <c r="P5" s="9"/>
      <c r="Q5" s="13"/>
      <c r="R5" s="7"/>
      <c r="S5" s="14"/>
      <c r="T5" s="9"/>
      <c r="U5" s="9"/>
      <c r="V5" s="15" t="s">
        <v>133</v>
      </c>
    </row>
    <row r="6" spans="1:22" ht="15.75">
      <c r="A6" s="16" t="s">
        <v>31</v>
      </c>
      <c r="B6" s="17">
        <f>SUM(B4:B5)</f>
        <v>56</v>
      </c>
      <c r="C6" s="17">
        <f>SUM(C4:C5)</f>
        <v>0</v>
      </c>
      <c r="D6" s="17">
        <f>SUM(D4:D5)</f>
        <v>0</v>
      </c>
      <c r="E6" s="17">
        <f t="shared" si="0"/>
        <v>56</v>
      </c>
      <c r="F6" s="17">
        <f>SUM(F4:F5)</f>
        <v>4</v>
      </c>
      <c r="G6" s="17"/>
      <c r="H6" s="17">
        <f>SUM(H4:H5)</f>
        <v>0</v>
      </c>
      <c r="I6" s="17"/>
      <c r="J6" s="17"/>
      <c r="K6" s="18"/>
      <c r="L6" s="17">
        <f>SUM(L4:L5)</f>
        <v>56</v>
      </c>
      <c r="M6" s="19">
        <f>L6/E6*100</f>
        <v>100</v>
      </c>
      <c r="N6" s="20"/>
      <c r="O6" s="21">
        <f>SUM(O4:O5)</f>
        <v>0</v>
      </c>
      <c r="P6" s="18"/>
      <c r="Q6" s="22"/>
      <c r="R6" s="21"/>
      <c r="S6" s="23"/>
      <c r="T6" s="18"/>
      <c r="U6" s="18"/>
      <c r="V6" s="24"/>
    </row>
    <row r="7" spans="1:22" ht="45">
      <c r="A7" s="131" t="s">
        <v>32</v>
      </c>
      <c r="B7" s="132">
        <v>30</v>
      </c>
      <c r="C7" s="133"/>
      <c r="D7" s="133"/>
      <c r="E7" s="132">
        <f>B7-C7+D7</f>
        <v>30</v>
      </c>
      <c r="F7" s="133"/>
      <c r="G7" s="134"/>
      <c r="H7" s="133"/>
      <c r="I7" s="133"/>
      <c r="J7" s="133"/>
      <c r="K7" s="133"/>
      <c r="L7" s="133"/>
      <c r="M7" s="135"/>
      <c r="N7" s="136"/>
      <c r="O7" s="131">
        <v>31</v>
      </c>
      <c r="P7" s="133">
        <v>4</v>
      </c>
      <c r="Q7" s="137" t="s">
        <v>135</v>
      </c>
      <c r="R7" s="138">
        <v>18</v>
      </c>
      <c r="S7" s="139">
        <f t="shared" ref="S7:S8" si="1">(E7-H7)/E7*100</f>
        <v>100</v>
      </c>
      <c r="T7" s="140">
        <f>(P7+R7)/O7*100</f>
        <v>70.967741935483872</v>
      </c>
      <c r="U7" s="140">
        <f t="shared" ref="U7:U8" si="2">(P7*100+R7*64+(O7-P7-R7-H7-L7)*36+H7*14)/O7</f>
        <v>60.516129032258064</v>
      </c>
      <c r="V7" s="15" t="s">
        <v>27</v>
      </c>
    </row>
    <row r="8" spans="1:22" ht="45">
      <c r="A8" s="131" t="s">
        <v>35</v>
      </c>
      <c r="B8" s="132">
        <v>29</v>
      </c>
      <c r="C8" s="133"/>
      <c r="D8" s="133">
        <v>1</v>
      </c>
      <c r="E8" s="132">
        <f t="shared" ref="E8" si="3">B8-C8+D8</f>
        <v>30</v>
      </c>
      <c r="F8" s="133"/>
      <c r="G8" s="134"/>
      <c r="H8" s="133"/>
      <c r="I8" s="133"/>
      <c r="J8" s="133"/>
      <c r="K8" s="133"/>
      <c r="L8" s="133"/>
      <c r="M8" s="135"/>
      <c r="N8" s="136"/>
      <c r="O8" s="131">
        <v>31</v>
      </c>
      <c r="P8" s="133">
        <v>4</v>
      </c>
      <c r="Q8" s="137" t="s">
        <v>136</v>
      </c>
      <c r="R8" s="138">
        <v>18</v>
      </c>
      <c r="S8" s="139">
        <f t="shared" si="1"/>
        <v>100</v>
      </c>
      <c r="T8" s="140">
        <f t="shared" ref="T8" si="4">(P8+R8)/O8*100</f>
        <v>70.967741935483872</v>
      </c>
      <c r="U8" s="140">
        <f t="shared" si="2"/>
        <v>60.516129032258064</v>
      </c>
      <c r="V8" s="15" t="s">
        <v>30</v>
      </c>
    </row>
    <row r="9" spans="1:22" ht="15.75">
      <c r="A9" s="29" t="s">
        <v>42</v>
      </c>
      <c r="B9" s="17">
        <f>SUM(B7:B8)</f>
        <v>59</v>
      </c>
      <c r="C9" s="17">
        <f>SUM(C7:C8)</f>
        <v>0</v>
      </c>
      <c r="D9" s="17">
        <f>SUM(D7:D8)</f>
        <v>1</v>
      </c>
      <c r="E9" s="17">
        <f t="shared" si="0"/>
        <v>60</v>
      </c>
      <c r="F9" s="18">
        <f>SUM(F7:F8)</f>
        <v>0</v>
      </c>
      <c r="G9" s="18"/>
      <c r="H9" s="18">
        <f>SUM(H7:H8)</f>
        <v>0</v>
      </c>
      <c r="I9" s="17"/>
      <c r="J9" s="18"/>
      <c r="K9" s="18"/>
      <c r="L9" s="17">
        <f>SUM(L7:L8)</f>
        <v>0</v>
      </c>
      <c r="M9" s="19">
        <f>L9/E9*100</f>
        <v>0</v>
      </c>
      <c r="N9" s="20"/>
      <c r="O9" s="30">
        <f>SUM(O7:O8)</f>
        <v>62</v>
      </c>
      <c r="P9" s="17">
        <f>SUM(P7:P8)</f>
        <v>8</v>
      </c>
      <c r="Q9" s="31"/>
      <c r="R9" s="21">
        <f>SUM(R7:R8)</f>
        <v>36</v>
      </c>
      <c r="S9" s="32">
        <f>(E9-H9)/E9*100</f>
        <v>100</v>
      </c>
      <c r="T9" s="33">
        <f t="shared" ref="T9:T13" si="5">(P9+R9)/O9*100</f>
        <v>70.967741935483872</v>
      </c>
      <c r="U9" s="34">
        <f>(P9*100+R9*64+(O9-P9-R9)*36+H9*14)/O9</f>
        <v>60.516129032258064</v>
      </c>
      <c r="V9" s="35"/>
    </row>
    <row r="10" spans="1:22" ht="56.25">
      <c r="A10" s="131" t="s">
        <v>43</v>
      </c>
      <c r="B10" s="132">
        <v>24</v>
      </c>
      <c r="C10" s="133"/>
      <c r="D10" s="133">
        <v>2</v>
      </c>
      <c r="E10" s="132">
        <f>B10-C10+D10</f>
        <v>26</v>
      </c>
      <c r="F10" s="133"/>
      <c r="G10" s="133"/>
      <c r="H10" s="133"/>
      <c r="I10" s="133"/>
      <c r="J10" s="133"/>
      <c r="K10" s="133"/>
      <c r="L10" s="133"/>
      <c r="M10" s="135"/>
      <c r="N10" s="136"/>
      <c r="O10" s="131">
        <v>26</v>
      </c>
      <c r="P10" s="133">
        <v>10</v>
      </c>
      <c r="Q10" s="137" t="s">
        <v>137</v>
      </c>
      <c r="R10" s="138">
        <v>16</v>
      </c>
      <c r="S10" s="139">
        <f t="shared" ref="S10:S12" si="6">(E10-H10)/E10*100</f>
        <v>100</v>
      </c>
      <c r="T10" s="140">
        <f t="shared" ref="T10:T12" si="7">(P10+R10)/O10*100</f>
        <v>100</v>
      </c>
      <c r="U10" s="140">
        <f t="shared" ref="U10:U12" si="8">(P10*100+R10*64+(O10-P10-R10-H10-L10)*36+H10*14)/O10</f>
        <v>77.84615384615384</v>
      </c>
      <c r="V10" s="141" t="s">
        <v>34</v>
      </c>
    </row>
    <row r="11" spans="1:22" ht="33.75">
      <c r="A11" s="131" t="s">
        <v>46</v>
      </c>
      <c r="B11" s="132">
        <v>21</v>
      </c>
      <c r="C11" s="133"/>
      <c r="D11" s="133">
        <v>1</v>
      </c>
      <c r="E11" s="132">
        <f t="shared" ref="E11:E12" si="9">B11-C11+D11</f>
        <v>22</v>
      </c>
      <c r="F11" s="133">
        <v>1</v>
      </c>
      <c r="G11" s="142" t="s">
        <v>138</v>
      </c>
      <c r="H11" s="133"/>
      <c r="I11" s="135">
        <f>H11/E11*100</f>
        <v>0</v>
      </c>
      <c r="J11" s="134"/>
      <c r="K11" s="142"/>
      <c r="L11" s="133">
        <v>1</v>
      </c>
      <c r="M11" s="27">
        <f t="shared" ref="M11" si="10">L11/E11*100</f>
        <v>4.5454545454545459</v>
      </c>
      <c r="N11" s="142" t="s">
        <v>138</v>
      </c>
      <c r="O11" s="131">
        <v>21</v>
      </c>
      <c r="P11" s="133">
        <v>3</v>
      </c>
      <c r="Q11" s="137" t="s">
        <v>38</v>
      </c>
      <c r="R11" s="138">
        <v>11</v>
      </c>
      <c r="S11" s="139">
        <f t="shared" si="6"/>
        <v>100</v>
      </c>
      <c r="T11" s="140">
        <f>(P11+R11)/O11*100</f>
        <v>66.666666666666657</v>
      </c>
      <c r="U11" s="140">
        <f t="shared" si="8"/>
        <v>58.095238095238095</v>
      </c>
      <c r="V11" s="15" t="s">
        <v>37</v>
      </c>
    </row>
    <row r="12" spans="1:22" ht="56.25">
      <c r="A12" s="131" t="s">
        <v>132</v>
      </c>
      <c r="B12" s="132">
        <v>21</v>
      </c>
      <c r="C12" s="133"/>
      <c r="D12" s="133">
        <v>1</v>
      </c>
      <c r="E12" s="132">
        <f t="shared" si="9"/>
        <v>22</v>
      </c>
      <c r="F12" s="133"/>
      <c r="G12" s="136"/>
      <c r="H12" s="133"/>
      <c r="I12" s="133"/>
      <c r="J12" s="133"/>
      <c r="K12" s="133"/>
      <c r="L12" s="133"/>
      <c r="M12" s="135"/>
      <c r="N12" s="136"/>
      <c r="O12" s="131">
        <v>22</v>
      </c>
      <c r="P12" s="133">
        <v>5</v>
      </c>
      <c r="Q12" s="137" t="s">
        <v>139</v>
      </c>
      <c r="R12" s="138">
        <v>9</v>
      </c>
      <c r="S12" s="139">
        <f t="shared" si="6"/>
        <v>100</v>
      </c>
      <c r="T12" s="140">
        <f t="shared" si="7"/>
        <v>63.636363636363633</v>
      </c>
      <c r="U12" s="140">
        <f t="shared" si="8"/>
        <v>62</v>
      </c>
      <c r="V12" s="15" t="s">
        <v>41</v>
      </c>
    </row>
    <row r="13" spans="1:22" ht="15.75">
      <c r="A13" s="29" t="s">
        <v>51</v>
      </c>
      <c r="B13" s="17">
        <f>SUM(B10:B12)</f>
        <v>66</v>
      </c>
      <c r="C13" s="17">
        <f>SUM(C10:C12)</f>
        <v>0</v>
      </c>
      <c r="D13" s="17">
        <f>SUM(D10:D12)</f>
        <v>4</v>
      </c>
      <c r="E13" s="17">
        <f t="shared" si="0"/>
        <v>70</v>
      </c>
      <c r="F13" s="18">
        <f>SUM(F10:F12)</f>
        <v>1</v>
      </c>
      <c r="G13" s="18"/>
      <c r="H13" s="18">
        <f>SUM(H10:H12)</f>
        <v>0</v>
      </c>
      <c r="I13" s="42">
        <f>H13/E13</f>
        <v>0</v>
      </c>
      <c r="J13" s="18"/>
      <c r="K13" s="18"/>
      <c r="L13" s="17">
        <f>SUM(L10:L12)</f>
        <v>1</v>
      </c>
      <c r="M13" s="33">
        <f t="shared" ref="M13:M17" si="11">L13/E13*100</f>
        <v>1.4285714285714286</v>
      </c>
      <c r="N13" s="20"/>
      <c r="O13" s="30">
        <f>SUM(O10:O12)</f>
        <v>69</v>
      </c>
      <c r="P13" s="21">
        <f>SUM(P10:P12)</f>
        <v>18</v>
      </c>
      <c r="Q13" s="31"/>
      <c r="R13" s="21">
        <f>SUM(R10:R12)</f>
        <v>36</v>
      </c>
      <c r="S13" s="32">
        <f>(O13-H13)/O13*100</f>
        <v>100</v>
      </c>
      <c r="T13" s="33">
        <f t="shared" si="5"/>
        <v>78.260869565217391</v>
      </c>
      <c r="U13" s="34">
        <f>(P13*100+R13*64+(O13-P13-R13)*36+H13*14)/O13</f>
        <v>67.304347826086953</v>
      </c>
      <c r="V13" s="35"/>
    </row>
    <row r="14" spans="1:22" ht="78.75">
      <c r="A14" s="131" t="s">
        <v>52</v>
      </c>
      <c r="B14" s="132">
        <v>32</v>
      </c>
      <c r="C14" s="133">
        <v>1</v>
      </c>
      <c r="D14" s="133"/>
      <c r="E14" s="132">
        <f>B14-C14+D14</f>
        <v>31</v>
      </c>
      <c r="F14" s="133"/>
      <c r="G14" s="136"/>
      <c r="H14" s="133"/>
      <c r="I14" s="133"/>
      <c r="J14" s="133"/>
      <c r="K14" s="133"/>
      <c r="L14" s="133"/>
      <c r="M14" s="140"/>
      <c r="N14" s="136"/>
      <c r="O14" s="131">
        <v>31</v>
      </c>
      <c r="P14" s="131">
        <v>7</v>
      </c>
      <c r="Q14" s="137" t="s">
        <v>140</v>
      </c>
      <c r="R14" s="138">
        <v>17</v>
      </c>
      <c r="S14" s="139">
        <f>(E14-H14)/E14*100</f>
        <v>100</v>
      </c>
      <c r="T14" s="140">
        <f>(P14+R14)/O14*100</f>
        <v>77.41935483870968</v>
      </c>
      <c r="U14" s="140">
        <f>(P14*100+R14*64+(O14-P14-R14-H14-L14)*36+H14*14)/O14</f>
        <v>65.806451612903231</v>
      </c>
      <c r="V14" s="141" t="s">
        <v>45</v>
      </c>
    </row>
    <row r="15" spans="1:22" ht="90">
      <c r="A15" s="131" t="s">
        <v>57</v>
      </c>
      <c r="B15" s="132">
        <v>33</v>
      </c>
      <c r="C15" s="133">
        <v>1</v>
      </c>
      <c r="D15" s="133"/>
      <c r="E15" s="132">
        <f>B15-C15+D15</f>
        <v>32</v>
      </c>
      <c r="F15" s="133">
        <v>1</v>
      </c>
      <c r="G15" s="136" t="s">
        <v>47</v>
      </c>
      <c r="H15" s="133">
        <v>0</v>
      </c>
      <c r="I15" s="135">
        <f>H15/E15*100</f>
        <v>0</v>
      </c>
      <c r="J15" s="134"/>
      <c r="K15" s="133"/>
      <c r="L15" s="133">
        <v>1</v>
      </c>
      <c r="M15" s="140">
        <f t="shared" ref="M15" si="12">L15/E15*100</f>
        <v>3.125</v>
      </c>
      <c r="N15" s="136" t="s">
        <v>48</v>
      </c>
      <c r="O15" s="131">
        <v>31</v>
      </c>
      <c r="P15" s="131">
        <v>7</v>
      </c>
      <c r="Q15" s="137" t="s">
        <v>49</v>
      </c>
      <c r="R15" s="138">
        <v>15</v>
      </c>
      <c r="S15" s="139">
        <f>(E15-H15)/E15*100</f>
        <v>100</v>
      </c>
      <c r="T15" s="140">
        <f>(P15+R15)/O15*100</f>
        <v>70.967741935483872</v>
      </c>
      <c r="U15" s="140">
        <f>(P15*100+R15*64+(O15-P15-R15-H15-L15)*36+H15*14)/O15</f>
        <v>62.838709677419352</v>
      </c>
      <c r="V15" s="141" t="s">
        <v>50</v>
      </c>
    </row>
    <row r="16" spans="1:22" ht="15.75">
      <c r="A16" s="43" t="s">
        <v>61</v>
      </c>
      <c r="B16" s="44">
        <f>SUM(B14:B15)</f>
        <v>65</v>
      </c>
      <c r="C16" s="44">
        <f>SUM(C14:C15)</f>
        <v>2</v>
      </c>
      <c r="D16" s="44">
        <f>SUM(D14:D15)</f>
        <v>0</v>
      </c>
      <c r="E16" s="44">
        <f t="shared" si="0"/>
        <v>63</v>
      </c>
      <c r="F16" s="44">
        <f>SUM(F14:F15)</f>
        <v>1</v>
      </c>
      <c r="G16" s="44"/>
      <c r="H16" s="44">
        <f>SUM(H14:H15)</f>
        <v>0</v>
      </c>
      <c r="I16" s="45">
        <f t="shared" ref="I16" si="13">H16/E16*100</f>
        <v>0</v>
      </c>
      <c r="J16" s="45"/>
      <c r="K16" s="45"/>
      <c r="L16" s="44">
        <f>SUM(L14:L15)</f>
        <v>1</v>
      </c>
      <c r="M16" s="46">
        <f t="shared" si="11"/>
        <v>1.5873015873015872</v>
      </c>
      <c r="N16" s="47"/>
      <c r="O16" s="48">
        <f>SUM(O14:O15)</f>
        <v>62</v>
      </c>
      <c r="P16" s="49">
        <f>SUM(P14:P15)</f>
        <v>14</v>
      </c>
      <c r="Q16" s="50"/>
      <c r="R16" s="49">
        <f>SUM(R14:R15)</f>
        <v>32</v>
      </c>
      <c r="S16" s="51">
        <f>(O16-H16)/O16*100</f>
        <v>100</v>
      </c>
      <c r="T16" s="46">
        <f>(P16+R16)/(O16)*100</f>
        <v>74.193548387096769</v>
      </c>
      <c r="U16" s="52">
        <f>(P16*100+R16*64+(O16-P16-R16)*36+H16*14)/O16</f>
        <v>64.903225806451616</v>
      </c>
      <c r="V16" s="53"/>
    </row>
    <row r="17" spans="1:22" ht="15.75">
      <c r="A17" s="54" t="s">
        <v>62</v>
      </c>
      <c r="B17" s="54">
        <f>B6+B9+B13+B16</f>
        <v>246</v>
      </c>
      <c r="C17" s="54">
        <f>C6+C9+C13+C16</f>
        <v>2</v>
      </c>
      <c r="D17" s="54">
        <f>D6+D9+D13+D16</f>
        <v>5</v>
      </c>
      <c r="E17" s="54">
        <f t="shared" si="0"/>
        <v>249</v>
      </c>
      <c r="F17" s="54">
        <f>F6+F9+F13+F16</f>
        <v>6</v>
      </c>
      <c r="G17" s="54"/>
      <c r="H17" s="54">
        <f>H6+H9+H13+H16</f>
        <v>0</v>
      </c>
      <c r="I17" s="55">
        <f>H17/E17</f>
        <v>0</v>
      </c>
      <c r="J17" s="56"/>
      <c r="K17" s="56"/>
      <c r="L17" s="54">
        <f>L6+L9+L13+L16</f>
        <v>58</v>
      </c>
      <c r="M17" s="57">
        <f t="shared" si="11"/>
        <v>23.293172690763054</v>
      </c>
      <c r="N17" s="58"/>
      <c r="O17" s="54">
        <f>O9+O13+O16</f>
        <v>193</v>
      </c>
      <c r="P17" s="54">
        <f>P9+P13+P16</f>
        <v>40</v>
      </c>
      <c r="Q17" s="59"/>
      <c r="R17" s="54">
        <f>R9+R13+R16</f>
        <v>104</v>
      </c>
      <c r="S17" s="60">
        <f>(O17-H17)/O17*100</f>
        <v>100</v>
      </c>
      <c r="T17" s="61">
        <f>(P17+R17)/(O17)*100</f>
        <v>74.611398963730565</v>
      </c>
      <c r="U17" s="62">
        <f>(P17*100+R17*64+(O17-P17-R17)*36+H17*14)/O17</f>
        <v>64.352331606217618</v>
      </c>
      <c r="V17" s="63"/>
    </row>
    <row r="18" spans="1:22" ht="67.5">
      <c r="A18" s="36" t="s">
        <v>63</v>
      </c>
      <c r="B18" s="37">
        <v>22</v>
      </c>
      <c r="C18" s="38"/>
      <c r="D18" s="38"/>
      <c r="E18" s="37">
        <f>B18-C18+D18</f>
        <v>22</v>
      </c>
      <c r="F18" s="38"/>
      <c r="G18" s="39"/>
      <c r="H18" s="38"/>
      <c r="I18" s="38"/>
      <c r="J18" s="38"/>
      <c r="K18" s="38"/>
      <c r="L18" s="38"/>
      <c r="M18" s="27">
        <f t="shared" ref="M18:M19" si="14">L18/E18*100</f>
        <v>0</v>
      </c>
      <c r="N18" s="39"/>
      <c r="O18" s="36">
        <v>21</v>
      </c>
      <c r="P18" s="36">
        <v>5</v>
      </c>
      <c r="Q18" s="40" t="s">
        <v>163</v>
      </c>
      <c r="R18" s="36">
        <v>10</v>
      </c>
      <c r="S18" s="26">
        <f>(E18-H18)/E18*100</f>
        <v>100</v>
      </c>
      <c r="T18" s="27">
        <f t="shared" ref="T18:T19" si="15">(P18+R18)/O18*100</f>
        <v>71.428571428571431</v>
      </c>
      <c r="U18" s="27">
        <f>(P18*100+R18*64+(O18-P18-R18-H18-L18)*36+H18*14)/O18</f>
        <v>64.571428571428569</v>
      </c>
      <c r="V18" s="15" t="s">
        <v>124</v>
      </c>
    </row>
    <row r="19" spans="1:22" ht="56.25">
      <c r="A19" s="36" t="s">
        <v>66</v>
      </c>
      <c r="B19" s="37">
        <v>19</v>
      </c>
      <c r="C19" s="38"/>
      <c r="D19" s="38">
        <v>2</v>
      </c>
      <c r="E19" s="37">
        <f>B19-C19+D19</f>
        <v>21</v>
      </c>
      <c r="F19" s="38">
        <v>3</v>
      </c>
      <c r="G19" s="39" t="s">
        <v>142</v>
      </c>
      <c r="H19" s="38"/>
      <c r="I19" s="38"/>
      <c r="J19" s="38"/>
      <c r="K19" s="38"/>
      <c r="L19" s="38">
        <v>3</v>
      </c>
      <c r="M19" s="27">
        <f t="shared" si="14"/>
        <v>14.285714285714285</v>
      </c>
      <c r="N19" s="39" t="s">
        <v>142</v>
      </c>
      <c r="O19" s="36">
        <v>21</v>
      </c>
      <c r="P19" s="36">
        <v>5</v>
      </c>
      <c r="Q19" s="40" t="s">
        <v>146</v>
      </c>
      <c r="R19" s="36">
        <v>8</v>
      </c>
      <c r="S19" s="26">
        <f>(E19-H19)/E19*100</f>
        <v>100</v>
      </c>
      <c r="T19" s="27">
        <f t="shared" si="15"/>
        <v>61.904761904761905</v>
      </c>
      <c r="U19" s="27">
        <f>(P19*100+R19*64+(O19-P19-R19-H19-L19)*36+H19*14)/O19</f>
        <v>56.761904761904759</v>
      </c>
      <c r="V19" s="15" t="s">
        <v>144</v>
      </c>
    </row>
    <row r="20" spans="1:22">
      <c r="A20" s="36" t="s">
        <v>141</v>
      </c>
      <c r="B20" s="37">
        <v>23</v>
      </c>
      <c r="C20" s="9"/>
      <c r="D20" s="38">
        <v>0</v>
      </c>
      <c r="E20" s="37">
        <f>B20-C20+D20</f>
        <v>23</v>
      </c>
      <c r="F20" s="38"/>
      <c r="G20" s="39"/>
      <c r="H20" s="38"/>
      <c r="I20" s="38"/>
      <c r="J20" s="38"/>
      <c r="K20" s="38"/>
      <c r="L20" s="38"/>
      <c r="M20" s="27">
        <f>L20/E20*100</f>
        <v>0</v>
      </c>
      <c r="N20" s="39"/>
      <c r="O20" s="36">
        <v>23</v>
      </c>
      <c r="P20" s="36">
        <v>0</v>
      </c>
      <c r="Q20" s="40"/>
      <c r="R20" s="36">
        <v>15</v>
      </c>
      <c r="S20" s="26">
        <f>(E20-H20)/E20*100</f>
        <v>100</v>
      </c>
      <c r="T20" s="27">
        <f t="shared" ref="T20:T24" si="16">(P20+R20)/O20*100</f>
        <v>65.217391304347828</v>
      </c>
      <c r="U20" s="27">
        <f>(P20*100+R20*64+(O20-P20-R20-H20-L20)*36+H20*14)/O20</f>
        <v>54.260869565217391</v>
      </c>
      <c r="V20" s="41" t="s">
        <v>145</v>
      </c>
    </row>
    <row r="21" spans="1:22" ht="15.75">
      <c r="A21" s="65" t="s">
        <v>70</v>
      </c>
      <c r="B21" s="66">
        <f>SUM(B18:B20)</f>
        <v>64</v>
      </c>
      <c r="C21" s="66">
        <f>SUM(C18:C20)</f>
        <v>0</v>
      </c>
      <c r="D21" s="66">
        <f>SUM(D18:D20)</f>
        <v>2</v>
      </c>
      <c r="E21" s="66">
        <f t="shared" si="0"/>
        <v>66</v>
      </c>
      <c r="F21" s="66">
        <f>SUM(F18:F20)</f>
        <v>3</v>
      </c>
      <c r="G21" s="66"/>
      <c r="H21" s="66">
        <f>SUM(H18:H20)</f>
        <v>0</v>
      </c>
      <c r="I21" s="67">
        <f>H21/E21*100</f>
        <v>0</v>
      </c>
      <c r="J21" s="67"/>
      <c r="K21" s="67"/>
      <c r="L21" s="66">
        <f>SUM(L18:L20)</f>
        <v>3</v>
      </c>
      <c r="M21" s="68">
        <f>L21/E21*100</f>
        <v>4.5454545454545459</v>
      </c>
      <c r="N21" s="69"/>
      <c r="O21" s="70">
        <f>SUM(O18:O20)</f>
        <v>65</v>
      </c>
      <c r="P21" s="66">
        <f>SUM(P18:P20)</f>
        <v>10</v>
      </c>
      <c r="Q21" s="71"/>
      <c r="R21" s="72">
        <f>SUM(R18:R20)</f>
        <v>33</v>
      </c>
      <c r="S21" s="73">
        <f t="shared" ref="S21:S27" si="17">(E21-H21)/E21*100</f>
        <v>100</v>
      </c>
      <c r="T21" s="68">
        <f t="shared" si="16"/>
        <v>66.153846153846146</v>
      </c>
      <c r="U21" s="74">
        <f>(P21*100+R21*64+(O21-P21-R21)*36+H21*14)/O21</f>
        <v>60.061538461538461</v>
      </c>
      <c r="V21" s="75"/>
    </row>
    <row r="22" spans="1:22" ht="79.5" customHeight="1">
      <c r="A22" s="36" t="s">
        <v>71</v>
      </c>
      <c r="B22" s="37">
        <v>32</v>
      </c>
      <c r="C22" s="9"/>
      <c r="D22" s="9"/>
      <c r="E22" s="37">
        <f>B22-C22+D22</f>
        <v>32</v>
      </c>
      <c r="F22" s="38"/>
      <c r="G22" s="38"/>
      <c r="H22" s="38"/>
      <c r="I22" s="38"/>
      <c r="J22" s="38"/>
      <c r="K22" s="38"/>
      <c r="L22" s="38"/>
      <c r="M22" s="64"/>
      <c r="N22" s="39"/>
      <c r="O22" s="36">
        <v>32</v>
      </c>
      <c r="P22" s="36">
        <v>6</v>
      </c>
      <c r="Q22" s="25" t="s">
        <v>148</v>
      </c>
      <c r="R22" s="36">
        <v>19</v>
      </c>
      <c r="S22" s="26">
        <f>(E22-H22)/E22*100</f>
        <v>100</v>
      </c>
      <c r="T22" s="27">
        <f t="shared" ref="T22:T23" si="18">(P22+R22)/O22*100</f>
        <v>78.125</v>
      </c>
      <c r="U22" s="27">
        <f>(P22*100+R22*64+(O22-P22-R22-H22-L22)*36+H22*14)/O22</f>
        <v>64.625</v>
      </c>
      <c r="V22" s="15" t="s">
        <v>65</v>
      </c>
    </row>
    <row r="23" spans="1:22">
      <c r="A23" s="36" t="s">
        <v>74</v>
      </c>
      <c r="B23" s="37">
        <v>29</v>
      </c>
      <c r="C23" s="9"/>
      <c r="D23" s="38"/>
      <c r="E23" s="37">
        <f>B23-C23+D23</f>
        <v>29</v>
      </c>
      <c r="F23" s="38">
        <v>1</v>
      </c>
      <c r="G23" s="39" t="s">
        <v>67</v>
      </c>
      <c r="H23" s="38"/>
      <c r="I23" s="38"/>
      <c r="J23" s="38"/>
      <c r="K23" s="38"/>
      <c r="L23" s="38">
        <v>1</v>
      </c>
      <c r="M23" s="27">
        <f>L23/E23*100</f>
        <v>3.4482758620689653</v>
      </c>
      <c r="N23" s="39" t="s">
        <v>67</v>
      </c>
      <c r="O23" s="36">
        <v>26</v>
      </c>
      <c r="P23" s="36">
        <v>2</v>
      </c>
      <c r="Q23" s="40" t="s">
        <v>143</v>
      </c>
      <c r="R23" s="36">
        <v>8</v>
      </c>
      <c r="S23" s="26">
        <f>(E23-H23)/E23*100</f>
        <v>100</v>
      </c>
      <c r="T23" s="27">
        <f t="shared" si="18"/>
        <v>38.461538461538467</v>
      </c>
      <c r="U23" s="27">
        <f>(P23*100+R23*64+(O23-P23-R23-H23-L23)*36+H23*14)/O23</f>
        <v>48.153846153846153</v>
      </c>
      <c r="V23" s="41" t="s">
        <v>69</v>
      </c>
    </row>
    <row r="24" spans="1:22" ht="15.75">
      <c r="A24" s="65" t="s">
        <v>79</v>
      </c>
      <c r="B24" s="66">
        <f>SUM(B22:B23)</f>
        <v>61</v>
      </c>
      <c r="C24" s="66">
        <f>SUM(C22:C23)</f>
        <v>0</v>
      </c>
      <c r="D24" s="66">
        <f>SUM(D22:D23)</f>
        <v>0</v>
      </c>
      <c r="E24" s="66">
        <f t="shared" si="0"/>
        <v>61</v>
      </c>
      <c r="F24" s="66">
        <f>SUM(F22:F23)</f>
        <v>1</v>
      </c>
      <c r="G24" s="66"/>
      <c r="H24" s="66">
        <f>SUM(H22:H23)</f>
        <v>0</v>
      </c>
      <c r="I24" s="67">
        <f>H24/E24*100</f>
        <v>0</v>
      </c>
      <c r="J24" s="67"/>
      <c r="K24" s="67"/>
      <c r="L24" s="66">
        <f>SUM(L22:L23)</f>
        <v>1</v>
      </c>
      <c r="M24" s="68">
        <f>L24/E24*100</f>
        <v>1.639344262295082</v>
      </c>
      <c r="N24" s="69"/>
      <c r="O24" s="70">
        <f>SUM(O22:O23)</f>
        <v>58</v>
      </c>
      <c r="P24" s="66">
        <f>SUM(P22:P23)</f>
        <v>8</v>
      </c>
      <c r="Q24" s="81"/>
      <c r="R24" s="72">
        <f>SUM(R22:R23)</f>
        <v>27</v>
      </c>
      <c r="S24" s="82">
        <f t="shared" si="17"/>
        <v>100</v>
      </c>
      <c r="T24" s="68">
        <f t="shared" si="16"/>
        <v>60.344827586206897</v>
      </c>
      <c r="U24" s="74">
        <f>(P24*100+R24*64+(O24-P24-R24)*36+H24*14)/O24</f>
        <v>57.862068965517238</v>
      </c>
      <c r="V24" s="75"/>
    </row>
    <row r="25" spans="1:22" ht="67.5">
      <c r="A25" s="36" t="s">
        <v>80</v>
      </c>
      <c r="B25" s="37">
        <v>28</v>
      </c>
      <c r="C25" s="38"/>
      <c r="D25" s="38"/>
      <c r="E25" s="37">
        <f t="shared" si="0"/>
        <v>28</v>
      </c>
      <c r="F25" s="38"/>
      <c r="G25" s="76"/>
      <c r="H25" s="38">
        <v>0</v>
      </c>
      <c r="I25" s="38"/>
      <c r="J25" s="38"/>
      <c r="K25" s="38"/>
      <c r="L25" s="38">
        <v>0</v>
      </c>
      <c r="M25" s="64">
        <f t="shared" ref="M25" si="19">L25/E25*100</f>
        <v>0</v>
      </c>
      <c r="N25" s="39"/>
      <c r="O25" s="36">
        <v>28</v>
      </c>
      <c r="P25" s="36">
        <v>6</v>
      </c>
      <c r="Q25" s="77" t="s">
        <v>149</v>
      </c>
      <c r="R25" s="36">
        <v>13</v>
      </c>
      <c r="S25" s="78">
        <f t="shared" ref="S25:S26" si="20">(E25-H25)/E25*100</f>
        <v>100</v>
      </c>
      <c r="T25" s="79">
        <f t="shared" ref="T25" si="21">(P25+R25)/O25*100</f>
        <v>67.857142857142861</v>
      </c>
      <c r="U25" s="27">
        <f>(P25*100+R25*64+(O25-P25-R25-H25-L25)*36+H25*14)/O25</f>
        <v>62.714285714285715</v>
      </c>
      <c r="V25" s="41" t="s">
        <v>73</v>
      </c>
    </row>
    <row r="26" spans="1:22" ht="21">
      <c r="A26" s="36" t="s">
        <v>83</v>
      </c>
      <c r="B26" s="37">
        <v>26</v>
      </c>
      <c r="C26" s="38"/>
      <c r="D26" s="38"/>
      <c r="E26" s="37">
        <f>B26-C26+D26</f>
        <v>26</v>
      </c>
      <c r="F26" s="38">
        <v>2</v>
      </c>
      <c r="G26" s="39" t="s">
        <v>75</v>
      </c>
      <c r="H26" s="38">
        <v>0</v>
      </c>
      <c r="I26" s="64">
        <f>H26/E26</f>
        <v>0</v>
      </c>
      <c r="J26" s="39"/>
      <c r="K26" s="39"/>
      <c r="L26" s="38">
        <v>1</v>
      </c>
      <c r="M26" s="27">
        <f>L26/E26*100</f>
        <v>3.8461538461538463</v>
      </c>
      <c r="N26" s="39" t="s">
        <v>155</v>
      </c>
      <c r="O26" s="36">
        <v>25</v>
      </c>
      <c r="P26" s="36">
        <v>1</v>
      </c>
      <c r="Q26" s="80" t="s">
        <v>150</v>
      </c>
      <c r="R26" s="36">
        <v>12</v>
      </c>
      <c r="S26" s="78">
        <f t="shared" si="20"/>
        <v>100</v>
      </c>
      <c r="T26" s="79">
        <f>(P26+R26)/O26*100</f>
        <v>52</v>
      </c>
      <c r="U26" s="27">
        <f>(P26*100+R26*64+(O26-P26-R26-H26-L26)*36+H26*14)/O26</f>
        <v>50.56</v>
      </c>
      <c r="V26" s="41" t="s">
        <v>78</v>
      </c>
    </row>
    <row r="27" spans="1:22" ht="15.75">
      <c r="A27" s="65" t="s">
        <v>88</v>
      </c>
      <c r="B27" s="66">
        <f>SUM(B25:B26)</f>
        <v>54</v>
      </c>
      <c r="C27" s="66">
        <f>SUM(C25:C26)</f>
        <v>0</v>
      </c>
      <c r="D27" s="66">
        <f>SUM(D25:D26)</f>
        <v>0</v>
      </c>
      <c r="E27" s="66">
        <f t="shared" si="0"/>
        <v>54</v>
      </c>
      <c r="F27" s="67">
        <f>SUM(F25:F26)</f>
        <v>2</v>
      </c>
      <c r="G27" s="67"/>
      <c r="H27" s="67">
        <f>SUM(H25:H26)</f>
        <v>0</v>
      </c>
      <c r="I27" s="67">
        <f>H27/E27*100</f>
        <v>0</v>
      </c>
      <c r="J27" s="67"/>
      <c r="K27" s="67"/>
      <c r="L27" s="66">
        <f>SUM(L25:L26)</f>
        <v>1</v>
      </c>
      <c r="M27" s="68">
        <f t="shared" ref="M27:M38" si="22">L27/E27*100</f>
        <v>1.8518518518518516</v>
      </c>
      <c r="N27" s="69"/>
      <c r="O27" s="70">
        <f>SUM(O25:O26)</f>
        <v>53</v>
      </c>
      <c r="P27" s="66">
        <f>SUM(P25:P26)</f>
        <v>7</v>
      </c>
      <c r="Q27" s="71"/>
      <c r="R27" s="72">
        <f>SUM(R25:R26)</f>
        <v>25</v>
      </c>
      <c r="S27" s="73">
        <f t="shared" si="17"/>
        <v>100</v>
      </c>
      <c r="T27" s="68">
        <f>(P27+R27)/O27*100</f>
        <v>60.377358490566039</v>
      </c>
      <c r="U27" s="74">
        <f>(P27*100+R27*64+(O27-P27-R27)*36+H27*14)/O27</f>
        <v>57.660377358490564</v>
      </c>
      <c r="V27" s="75"/>
    </row>
    <row r="28" spans="1:22" ht="33.75">
      <c r="A28" s="36" t="s">
        <v>89</v>
      </c>
      <c r="B28" s="37">
        <v>20</v>
      </c>
      <c r="C28" s="38"/>
      <c r="D28" s="38"/>
      <c r="E28" s="37">
        <f t="shared" si="0"/>
        <v>20</v>
      </c>
      <c r="F28" s="38"/>
      <c r="G28" s="38"/>
      <c r="H28" s="38">
        <v>0</v>
      </c>
      <c r="I28" s="38"/>
      <c r="J28" s="38"/>
      <c r="K28" s="38"/>
      <c r="L28" s="38">
        <v>0</v>
      </c>
      <c r="M28" s="64">
        <f t="shared" ref="M28:M30" si="23">L28/E28*100</f>
        <v>0</v>
      </c>
      <c r="N28" s="39"/>
      <c r="O28" s="36">
        <v>20</v>
      </c>
      <c r="P28" s="36">
        <v>4</v>
      </c>
      <c r="Q28" s="77" t="s">
        <v>151</v>
      </c>
      <c r="R28" s="36">
        <v>9</v>
      </c>
      <c r="S28" s="78">
        <f t="shared" ref="S28:S30" si="24">(E28-H28)/E28*100</f>
        <v>100</v>
      </c>
      <c r="T28" s="27">
        <f t="shared" ref="T28:T29" si="25">(P28+R28)/O28*100</f>
        <v>65</v>
      </c>
      <c r="U28" s="27">
        <f>(P28*100+R28*64+(O28-P28-R28-H28-L28)*36+H28*14)/O28</f>
        <v>61.4</v>
      </c>
      <c r="V28" s="41" t="s">
        <v>82</v>
      </c>
    </row>
    <row r="29" spans="1:22">
      <c r="A29" s="36" t="s">
        <v>91</v>
      </c>
      <c r="B29" s="37">
        <v>19</v>
      </c>
      <c r="C29" s="38"/>
      <c r="D29" s="38"/>
      <c r="E29" s="37">
        <f t="shared" si="0"/>
        <v>19</v>
      </c>
      <c r="F29" s="38"/>
      <c r="G29" s="38"/>
      <c r="H29" s="38">
        <v>0</v>
      </c>
      <c r="I29" s="64">
        <f>H29/E29</f>
        <v>0</v>
      </c>
      <c r="J29" s="76"/>
      <c r="K29" s="76"/>
      <c r="L29" s="38"/>
      <c r="M29" s="64">
        <f t="shared" si="23"/>
        <v>0</v>
      </c>
      <c r="N29" s="39"/>
      <c r="O29" s="36">
        <v>19</v>
      </c>
      <c r="P29" s="36">
        <v>1</v>
      </c>
      <c r="Q29" s="77" t="s">
        <v>84</v>
      </c>
      <c r="R29" s="36">
        <v>13</v>
      </c>
      <c r="S29" s="78">
        <f t="shared" si="24"/>
        <v>100</v>
      </c>
      <c r="T29" s="27">
        <f t="shared" si="25"/>
        <v>73.68421052631578</v>
      </c>
      <c r="U29" s="27">
        <f>(P29*100+R29*64+(O29-P29-R29-H29-L29)*36+H29*14)/O29</f>
        <v>58.526315789473685</v>
      </c>
      <c r="V29" s="41" t="s">
        <v>85</v>
      </c>
    </row>
    <row r="30" spans="1:22">
      <c r="A30" s="36" t="s">
        <v>94</v>
      </c>
      <c r="B30" s="37">
        <v>24</v>
      </c>
      <c r="C30" s="38"/>
      <c r="D30" s="38"/>
      <c r="E30" s="37">
        <f t="shared" si="0"/>
        <v>24</v>
      </c>
      <c r="F30" s="38"/>
      <c r="G30" s="38"/>
      <c r="H30" s="38">
        <v>0</v>
      </c>
      <c r="I30" s="64">
        <f>H30/E30</f>
        <v>0</v>
      </c>
      <c r="J30" s="85"/>
      <c r="K30" s="143" t="s">
        <v>152</v>
      </c>
      <c r="L30" s="38"/>
      <c r="M30" s="64">
        <f t="shared" si="23"/>
        <v>0</v>
      </c>
      <c r="N30" s="12"/>
      <c r="O30" s="36">
        <v>24</v>
      </c>
      <c r="P30" s="36"/>
      <c r="Q30" s="83"/>
      <c r="R30" s="36">
        <v>6</v>
      </c>
      <c r="S30" s="78">
        <f t="shared" si="24"/>
        <v>100</v>
      </c>
      <c r="T30" s="27">
        <f>(P30+R30)/O30*100</f>
        <v>25</v>
      </c>
      <c r="U30" s="27">
        <f>(P30*100+R30*64+(O30-P30-R30-H30-L30)*36+H30*14)/O30</f>
        <v>43</v>
      </c>
      <c r="V30" s="41" t="s">
        <v>87</v>
      </c>
    </row>
    <row r="31" spans="1:22" ht="15.75">
      <c r="A31" s="65" t="s">
        <v>97</v>
      </c>
      <c r="B31" s="66">
        <f>SUM(B28:B30)</f>
        <v>63</v>
      </c>
      <c r="C31" s="66">
        <f>SUM(C28:C30)</f>
        <v>0</v>
      </c>
      <c r="D31" s="66">
        <f>SUM(D28:D30)</f>
        <v>0</v>
      </c>
      <c r="E31" s="66">
        <f t="shared" si="0"/>
        <v>63</v>
      </c>
      <c r="F31" s="67">
        <f>SUM(F28:F30)</f>
        <v>0</v>
      </c>
      <c r="G31" s="84"/>
      <c r="H31" s="67">
        <f>SUM(H28:H30)</f>
        <v>0</v>
      </c>
      <c r="I31" s="67">
        <f t="shared" ref="I31:I38" si="26">H31/E31*100</f>
        <v>0</v>
      </c>
      <c r="J31" s="67"/>
      <c r="K31" s="67"/>
      <c r="L31" s="66">
        <f>SUM(L28:L30)</f>
        <v>0</v>
      </c>
      <c r="M31" s="68">
        <f t="shared" si="22"/>
        <v>0</v>
      </c>
      <c r="N31" s="69"/>
      <c r="O31" s="70">
        <f>SUM(O28:O30)</f>
        <v>63</v>
      </c>
      <c r="P31" s="66">
        <f>SUM(P28:P30)</f>
        <v>5</v>
      </c>
      <c r="Q31" s="71"/>
      <c r="R31" s="72">
        <f>SUM(R28:R30)</f>
        <v>28</v>
      </c>
      <c r="S31" s="73">
        <f>(E31-H31)/E31*100</f>
        <v>100</v>
      </c>
      <c r="T31" s="68">
        <f>(P31+R31)/E31*100</f>
        <v>52.380952380952387</v>
      </c>
      <c r="U31" s="74">
        <f>(P31*100+R31*64+(O31-P31-R31)*36+H31*14)/O31</f>
        <v>53.523809523809526</v>
      </c>
      <c r="V31" s="75"/>
    </row>
    <row r="32" spans="1:22">
      <c r="A32" s="36" t="s">
        <v>98</v>
      </c>
      <c r="B32" s="37">
        <v>25</v>
      </c>
      <c r="C32" s="38"/>
      <c r="D32" s="38"/>
      <c r="E32" s="37">
        <f t="shared" si="0"/>
        <v>25</v>
      </c>
      <c r="F32" s="38"/>
      <c r="G32" s="38"/>
      <c r="H32" s="38">
        <v>1</v>
      </c>
      <c r="I32" s="64">
        <f>H32/E32</f>
        <v>0.04</v>
      </c>
      <c r="J32" s="39" t="s">
        <v>153</v>
      </c>
      <c r="K32" s="151" t="s">
        <v>152</v>
      </c>
      <c r="L32" s="38">
        <v>0</v>
      </c>
      <c r="M32" s="64">
        <f t="shared" ref="M32" si="27">L32/E32*100</f>
        <v>0</v>
      </c>
      <c r="N32" s="39"/>
      <c r="O32" s="36">
        <v>25</v>
      </c>
      <c r="P32" s="36">
        <v>0</v>
      </c>
      <c r="Q32" s="77"/>
      <c r="R32" s="36">
        <v>9</v>
      </c>
      <c r="S32" s="78">
        <f t="shared" ref="S32:S34" si="28">(E32-H32)/E32*100</f>
        <v>96</v>
      </c>
      <c r="T32" s="27">
        <f t="shared" ref="T32:T33" si="29">(P32+R32)/O32*100</f>
        <v>36</v>
      </c>
      <c r="U32" s="27">
        <f>(P32*100+R32*64+(O32-P32-R32-H32-L32)*36+H32*14)/O32</f>
        <v>45.2</v>
      </c>
      <c r="V32" s="41" t="s">
        <v>90</v>
      </c>
    </row>
    <row r="33" spans="1:22" ht="22.5">
      <c r="A33" s="36" t="s">
        <v>104</v>
      </c>
      <c r="B33" s="37">
        <v>25</v>
      </c>
      <c r="C33" s="38"/>
      <c r="D33" s="38"/>
      <c r="E33" s="37">
        <f t="shared" si="0"/>
        <v>25</v>
      </c>
      <c r="F33" s="38"/>
      <c r="G33" s="38"/>
      <c r="H33" s="38">
        <v>0</v>
      </c>
      <c r="I33" s="64">
        <f>H33/E33</f>
        <v>0</v>
      </c>
      <c r="J33" s="38"/>
      <c r="K33" s="38"/>
      <c r="L33" s="38"/>
      <c r="M33" s="64"/>
      <c r="N33" s="39"/>
      <c r="O33" s="36">
        <v>25</v>
      </c>
      <c r="P33" s="36">
        <v>3</v>
      </c>
      <c r="Q33" s="77" t="s">
        <v>157</v>
      </c>
      <c r="R33" s="36">
        <v>10</v>
      </c>
      <c r="S33" s="78">
        <f t="shared" si="28"/>
        <v>100</v>
      </c>
      <c r="T33" s="27">
        <f t="shared" si="29"/>
        <v>52</v>
      </c>
      <c r="U33" s="27">
        <f>(P33*100+R33*64+(O33-P33-R33-H33-L33)*36+H33*14)/O33</f>
        <v>54.88</v>
      </c>
      <c r="V33" s="41" t="s">
        <v>93</v>
      </c>
    </row>
    <row r="34" spans="1:22">
      <c r="A34" s="36" t="s">
        <v>131</v>
      </c>
      <c r="B34" s="37">
        <v>20</v>
      </c>
      <c r="C34" s="38"/>
      <c r="D34" s="38"/>
      <c r="E34" s="37">
        <f t="shared" si="0"/>
        <v>20</v>
      </c>
      <c r="F34" s="38"/>
      <c r="G34" s="38"/>
      <c r="H34" s="38">
        <v>0</v>
      </c>
      <c r="I34" s="64">
        <f>H34/E34</f>
        <v>0</v>
      </c>
      <c r="J34" s="38"/>
      <c r="K34" s="38"/>
      <c r="L34" s="38"/>
      <c r="M34" s="64">
        <f t="shared" ref="M34" si="30">L34/E34*100</f>
        <v>0</v>
      </c>
      <c r="N34" s="12"/>
      <c r="O34" s="36">
        <v>19</v>
      </c>
      <c r="P34" s="36">
        <v>1</v>
      </c>
      <c r="Q34" s="77" t="s">
        <v>95</v>
      </c>
      <c r="R34" s="36">
        <v>3</v>
      </c>
      <c r="S34" s="78">
        <f t="shared" si="28"/>
        <v>100</v>
      </c>
      <c r="T34" s="27">
        <f>(P34+R34)/O34*100</f>
        <v>21.052631578947366</v>
      </c>
      <c r="U34" s="27">
        <f>(P34*100+R34*64+(O34-P34-R34-H34-L34)*36+H34*14)/O34</f>
        <v>43.789473684210527</v>
      </c>
      <c r="V34" s="41" t="s">
        <v>96</v>
      </c>
    </row>
    <row r="35" spans="1:22" ht="15.75">
      <c r="A35" s="65" t="s">
        <v>109</v>
      </c>
      <c r="B35" s="66">
        <f>SUM(B32:B34)</f>
        <v>70</v>
      </c>
      <c r="C35" s="66">
        <f>SUM(C32:C34)</f>
        <v>0</v>
      </c>
      <c r="D35" s="66">
        <f>SUM(D32:D34)</f>
        <v>0</v>
      </c>
      <c r="E35" s="66">
        <f t="shared" si="0"/>
        <v>70</v>
      </c>
      <c r="F35" s="66">
        <f>SUM(F32:F34)</f>
        <v>0</v>
      </c>
      <c r="G35" s="66"/>
      <c r="H35" s="66">
        <f>SUM(H32:H34)</f>
        <v>1</v>
      </c>
      <c r="I35" s="67">
        <f t="shared" si="26"/>
        <v>1.4285714285714286</v>
      </c>
      <c r="J35" s="67"/>
      <c r="K35" s="67"/>
      <c r="L35" s="66">
        <f>SUM(L32:L34)</f>
        <v>0</v>
      </c>
      <c r="M35" s="68">
        <f t="shared" si="22"/>
        <v>0</v>
      </c>
      <c r="N35" s="69"/>
      <c r="O35" s="70">
        <f>SUM(O32:O34)</f>
        <v>69</v>
      </c>
      <c r="P35" s="66">
        <f>SUM(P32:P34)</f>
        <v>4</v>
      </c>
      <c r="Q35" s="81"/>
      <c r="R35" s="72">
        <f>SUM(R32:R34)</f>
        <v>22</v>
      </c>
      <c r="S35" s="73">
        <f>(E35-H35)/E35*100</f>
        <v>98.571428571428584</v>
      </c>
      <c r="T35" s="68">
        <f t="shared" ref="T35:T36" si="31">(P35+R35)/O35*100</f>
        <v>37.681159420289859</v>
      </c>
      <c r="U35" s="74">
        <f>(P35*100+R35*64+(O35-P35-R35)*36+H35*16)/O35</f>
        <v>48.869565217391305</v>
      </c>
      <c r="V35" s="75"/>
    </row>
    <row r="36" spans="1:22" ht="15.75">
      <c r="A36" s="88" t="s">
        <v>110</v>
      </c>
      <c r="B36" s="89">
        <f>SUM(B35,B31,B27,B24,B21)</f>
        <v>312</v>
      </c>
      <c r="C36" s="89">
        <f>SUM(C35,C31,C27,C24,C21)</f>
        <v>0</v>
      </c>
      <c r="D36" s="89">
        <f>SUM(D35,D31,D27,D24,D21)</f>
        <v>2</v>
      </c>
      <c r="E36" s="89">
        <f t="shared" si="0"/>
        <v>314</v>
      </c>
      <c r="F36" s="89">
        <f>F21+F24+F27+F31+F35</f>
        <v>6</v>
      </c>
      <c r="G36" s="89"/>
      <c r="H36" s="89">
        <f>H21+H24+H27+H31+H35</f>
        <v>1</v>
      </c>
      <c r="I36" s="90">
        <f t="shared" si="26"/>
        <v>0.31847133757961787</v>
      </c>
      <c r="J36" s="90"/>
      <c r="K36" s="90"/>
      <c r="L36" s="89">
        <f>L21+L24+L27+L31+L35</f>
        <v>5</v>
      </c>
      <c r="M36" s="91">
        <f t="shared" si="22"/>
        <v>1.5923566878980893</v>
      </c>
      <c r="N36" s="92"/>
      <c r="O36" s="89">
        <f>O21+O24+O27+O31+O35</f>
        <v>308</v>
      </c>
      <c r="P36" s="89">
        <f>P21+P24+P27+P31+P35</f>
        <v>34</v>
      </c>
      <c r="Q36" s="93"/>
      <c r="R36" s="89">
        <f>R21+R24+R27+R31+R35</f>
        <v>135</v>
      </c>
      <c r="S36" s="91">
        <f>(O36-H36)/O36*100</f>
        <v>99.675324675324674</v>
      </c>
      <c r="T36" s="91">
        <f t="shared" si="31"/>
        <v>54.870129870129873</v>
      </c>
      <c r="U36" s="91">
        <f>(P36*100+R36*64+(O36-P36-R36)*36+H36*14)/O36</f>
        <v>55.383116883116884</v>
      </c>
      <c r="V36" s="94"/>
    </row>
    <row r="37" spans="1:22" ht="15">
      <c r="A37" s="95" t="s">
        <v>111</v>
      </c>
      <c r="B37" s="95">
        <f>SUM(B17+B36)</f>
        <v>558</v>
      </c>
      <c r="C37" s="95">
        <f>SUM(C17+C36)</f>
        <v>2</v>
      </c>
      <c r="D37" s="95">
        <f>SUM(D17+D36)</f>
        <v>7</v>
      </c>
      <c r="E37" s="95">
        <f t="shared" si="0"/>
        <v>563</v>
      </c>
      <c r="F37" s="95">
        <f>F17+F36</f>
        <v>12</v>
      </c>
      <c r="G37" s="95"/>
      <c r="H37" s="95">
        <f>H17+H36</f>
        <v>1</v>
      </c>
      <c r="I37" s="96">
        <f t="shared" si="26"/>
        <v>0.17761989342806395</v>
      </c>
      <c r="J37" s="96"/>
      <c r="K37" s="96"/>
      <c r="L37" s="95">
        <f>L17+L36</f>
        <v>63</v>
      </c>
      <c r="M37" s="97">
        <f t="shared" si="22"/>
        <v>11.190053285968029</v>
      </c>
      <c r="N37" s="98"/>
      <c r="O37" s="99">
        <f>O17+O36</f>
        <v>501</v>
      </c>
      <c r="P37" s="99">
        <f>SUM(P17,P36)</f>
        <v>74</v>
      </c>
      <c r="Q37" s="100"/>
      <c r="R37" s="95">
        <f>R17+R36</f>
        <v>239</v>
      </c>
      <c r="S37" s="101">
        <f>(O37-H37)/O37*100</f>
        <v>99.800399201596804</v>
      </c>
      <c r="T37" s="101">
        <f>(P37+R37)/O37*100</f>
        <v>62.4750499001996</v>
      </c>
      <c r="U37" s="101">
        <f>(P37*100+R37*64+(O37-P37-R37)*36+H37*16)/O37</f>
        <v>58.842315369261478</v>
      </c>
      <c r="V37" s="95"/>
    </row>
    <row r="38" spans="1:22" ht="22.5">
      <c r="A38" s="155" t="s">
        <v>112</v>
      </c>
      <c r="B38" s="37">
        <v>23</v>
      </c>
      <c r="C38" s="38"/>
      <c r="D38" s="38"/>
      <c r="E38" s="37">
        <f t="shared" si="0"/>
        <v>23</v>
      </c>
      <c r="F38" s="9">
        <v>1</v>
      </c>
      <c r="G38" s="28" t="s">
        <v>159</v>
      </c>
      <c r="H38" s="38">
        <v>0</v>
      </c>
      <c r="I38" s="38">
        <f t="shared" si="26"/>
        <v>0</v>
      </c>
      <c r="J38" s="38"/>
      <c r="K38" s="38"/>
      <c r="L38" s="38"/>
      <c r="M38" s="64">
        <f t="shared" si="22"/>
        <v>0</v>
      </c>
      <c r="N38" s="39"/>
      <c r="O38" s="36">
        <v>23</v>
      </c>
      <c r="P38" s="36">
        <v>1</v>
      </c>
      <c r="Q38" s="102"/>
      <c r="R38" s="36">
        <v>10</v>
      </c>
      <c r="S38" s="78">
        <f t="shared" ref="S38:S44" si="32">(E38-H38)/E38*100</f>
        <v>100</v>
      </c>
      <c r="T38" s="27">
        <f>(P38+R38)/O38*100</f>
        <v>47.826086956521742</v>
      </c>
      <c r="U38" s="27">
        <f t="shared" ref="U38:U44" si="33">(P38*100+R38*64+(O38-P38-R38-H38-L38)*36+H38*14)/O38</f>
        <v>50.956521739130437</v>
      </c>
      <c r="V38" s="41"/>
    </row>
    <row r="39" spans="1:22" ht="15.75">
      <c r="A39" s="65" t="s">
        <v>117</v>
      </c>
      <c r="B39" s="66">
        <f>SUM(B38:B38)</f>
        <v>23</v>
      </c>
      <c r="C39" s="66">
        <f>SUM(C38:C38)</f>
        <v>0</v>
      </c>
      <c r="D39" s="66">
        <f>SUM(D38:D38)</f>
        <v>0</v>
      </c>
      <c r="E39" s="66">
        <f t="shared" si="0"/>
        <v>23</v>
      </c>
      <c r="F39" s="66">
        <f>SUM(F38:F38)</f>
        <v>1</v>
      </c>
      <c r="G39" s="66"/>
      <c r="H39" s="66">
        <f>SUM(H38:H38)</f>
        <v>0</v>
      </c>
      <c r="I39" s="67">
        <f>H39/E39*100</f>
        <v>0</v>
      </c>
      <c r="J39" s="67"/>
      <c r="K39" s="67"/>
      <c r="L39" s="66">
        <f>SUM(L38:L38)</f>
        <v>0</v>
      </c>
      <c r="M39" s="68">
        <v>0</v>
      </c>
      <c r="N39" s="69"/>
      <c r="O39" s="72">
        <f>SUM(O38:O38)</f>
        <v>23</v>
      </c>
      <c r="P39" s="72">
        <f>SUM(P38:P38)</f>
        <v>1</v>
      </c>
      <c r="Q39" s="81"/>
      <c r="R39" s="72">
        <f>SUM(R38:R38)</f>
        <v>10</v>
      </c>
      <c r="S39" s="73">
        <f t="shared" si="32"/>
        <v>100</v>
      </c>
      <c r="T39" s="103">
        <f t="shared" ref="T39:T43" si="34">(P39+R39)/O39*100</f>
        <v>47.826086956521742</v>
      </c>
      <c r="U39" s="103">
        <f t="shared" si="33"/>
        <v>50.956521739130437</v>
      </c>
      <c r="V39" s="75"/>
    </row>
    <row r="40" spans="1:22">
      <c r="A40" s="155" t="s">
        <v>118</v>
      </c>
      <c r="B40" s="37">
        <v>22</v>
      </c>
      <c r="C40" s="38"/>
      <c r="D40" s="38">
        <v>1</v>
      </c>
      <c r="E40" s="37">
        <f t="shared" si="0"/>
        <v>23</v>
      </c>
      <c r="F40" s="9"/>
      <c r="G40" s="9"/>
      <c r="H40" s="38">
        <v>0</v>
      </c>
      <c r="I40" s="38">
        <f t="shared" ref="I40:I41" si="35">H40/E40*100</f>
        <v>0</v>
      </c>
      <c r="J40" s="38"/>
      <c r="K40" s="38"/>
      <c r="L40" s="38"/>
      <c r="M40" s="64">
        <f t="shared" ref="M40:M41" si="36">L40/E40*100</f>
        <v>0</v>
      </c>
      <c r="N40" s="39"/>
      <c r="O40" s="36">
        <v>23</v>
      </c>
      <c r="P40" s="36">
        <v>6</v>
      </c>
      <c r="Q40" s="102"/>
      <c r="R40" s="36">
        <v>15</v>
      </c>
      <c r="S40" s="78">
        <f t="shared" ref="S40:S41" si="37">(E40-H40)/E40*100</f>
        <v>100</v>
      </c>
      <c r="T40" s="27">
        <f t="shared" ref="T40:T41" si="38">(P40+R40)/O40*100</f>
        <v>91.304347826086953</v>
      </c>
      <c r="U40" s="27">
        <f t="shared" ref="U40:U41" si="39">(P40*100+R40*64+(O40-P40-R40-H40-L40)*36+H40*14)/O40</f>
        <v>70.956521739130437</v>
      </c>
      <c r="V40" s="41" t="s">
        <v>114</v>
      </c>
    </row>
    <row r="41" spans="1:22">
      <c r="A41" s="155" t="s">
        <v>122</v>
      </c>
      <c r="B41" s="37">
        <v>20</v>
      </c>
      <c r="C41" s="38">
        <v>1</v>
      </c>
      <c r="D41" s="38"/>
      <c r="E41" s="37">
        <f t="shared" si="0"/>
        <v>19</v>
      </c>
      <c r="F41" s="9"/>
      <c r="G41" s="9"/>
      <c r="H41" s="38">
        <v>0</v>
      </c>
      <c r="I41" s="38">
        <f t="shared" si="35"/>
        <v>0</v>
      </c>
      <c r="J41" s="38"/>
      <c r="K41" s="38"/>
      <c r="L41" s="38"/>
      <c r="M41" s="64">
        <f t="shared" si="36"/>
        <v>0</v>
      </c>
      <c r="N41" s="39"/>
      <c r="O41" s="36">
        <v>19</v>
      </c>
      <c r="P41" s="36"/>
      <c r="Q41" s="102"/>
      <c r="R41" s="36">
        <v>10</v>
      </c>
      <c r="S41" s="78">
        <f t="shared" si="37"/>
        <v>100</v>
      </c>
      <c r="T41" s="27">
        <f t="shared" si="38"/>
        <v>52.631578947368418</v>
      </c>
      <c r="U41" s="27">
        <f t="shared" si="39"/>
        <v>50.736842105263158</v>
      </c>
      <c r="V41" s="41" t="s">
        <v>116</v>
      </c>
    </row>
    <row r="42" spans="1:22">
      <c r="A42" s="105" t="s">
        <v>125</v>
      </c>
      <c r="B42" s="66">
        <f>SUM(B40:B41)</f>
        <v>42</v>
      </c>
      <c r="C42" s="66">
        <f t="shared" ref="C42:D42" si="40">SUM(C40:C41)</f>
        <v>1</v>
      </c>
      <c r="D42" s="66">
        <f t="shared" si="40"/>
        <v>1</v>
      </c>
      <c r="E42" s="66">
        <f t="shared" si="0"/>
        <v>42</v>
      </c>
      <c r="F42" s="66">
        <f t="shared" ref="F42:H42" si="41">SUM(F40:F41)</f>
        <v>0</v>
      </c>
      <c r="G42" s="66"/>
      <c r="H42" s="66">
        <f t="shared" si="41"/>
        <v>0</v>
      </c>
      <c r="I42" s="67">
        <f>H42/E42*100</f>
        <v>0</v>
      </c>
      <c r="J42" s="67"/>
      <c r="K42" s="67"/>
      <c r="L42" s="66">
        <f>SUM(L40:L41)</f>
        <v>0</v>
      </c>
      <c r="M42" s="68">
        <v>0</v>
      </c>
      <c r="N42" s="69"/>
      <c r="O42" s="66">
        <f t="shared" ref="O42:P42" si="42">SUM(O40:O41)</f>
        <v>42</v>
      </c>
      <c r="P42" s="66">
        <f t="shared" si="42"/>
        <v>6</v>
      </c>
      <c r="Q42" s="106"/>
      <c r="R42" s="66">
        <f>SUM(R40:R41)</f>
        <v>25</v>
      </c>
      <c r="S42" s="73">
        <f t="shared" si="32"/>
        <v>100</v>
      </c>
      <c r="T42" s="103">
        <f t="shared" si="34"/>
        <v>73.80952380952381</v>
      </c>
      <c r="U42" s="103">
        <f t="shared" si="33"/>
        <v>61.80952380952381</v>
      </c>
      <c r="V42" s="75"/>
    </row>
    <row r="43" spans="1:22">
      <c r="A43" s="37" t="s">
        <v>126</v>
      </c>
      <c r="B43" s="36">
        <f>SUM(B39,B42)</f>
        <v>65</v>
      </c>
      <c r="C43" s="36">
        <f>C39+C42</f>
        <v>1</v>
      </c>
      <c r="D43" s="36">
        <f>D39+D42</f>
        <v>1</v>
      </c>
      <c r="E43" s="36">
        <f>SUM(E39,E42)</f>
        <v>65</v>
      </c>
      <c r="F43" s="36">
        <f>F39+F42</f>
        <v>1</v>
      </c>
      <c r="G43" s="36"/>
      <c r="H43" s="36">
        <f>H39+H42</f>
        <v>0</v>
      </c>
      <c r="I43" s="36">
        <f>H43/E43*100</f>
        <v>0</v>
      </c>
      <c r="J43" s="36"/>
      <c r="K43" s="36"/>
      <c r="L43" s="36">
        <f>L39+L42</f>
        <v>0</v>
      </c>
      <c r="M43" s="107">
        <v>0</v>
      </c>
      <c r="N43" s="108"/>
      <c r="O43" s="36">
        <f>SUM(O39,O42)</f>
        <v>65</v>
      </c>
      <c r="P43" s="36">
        <f>P39+P42</f>
        <v>7</v>
      </c>
      <c r="Q43" s="109"/>
      <c r="R43" s="36">
        <f>R39+R42</f>
        <v>35</v>
      </c>
      <c r="S43" s="110">
        <f t="shared" si="32"/>
        <v>100</v>
      </c>
      <c r="T43" s="107">
        <f t="shared" si="34"/>
        <v>64.615384615384613</v>
      </c>
      <c r="U43" s="107">
        <f t="shared" si="33"/>
        <v>57.969230769230769</v>
      </c>
      <c r="V43" s="41"/>
    </row>
    <row r="44" spans="1:22" ht="29.25">
      <c r="A44" s="111" t="s">
        <v>127</v>
      </c>
      <c r="B44" s="111">
        <f>SUM(B43,B36)</f>
        <v>377</v>
      </c>
      <c r="C44" s="111">
        <f>C36+C43</f>
        <v>1</v>
      </c>
      <c r="D44" s="111">
        <f>D36+D43</f>
        <v>3</v>
      </c>
      <c r="E44" s="37">
        <f t="shared" ref="E44:E45" si="43">B44-C44+D44</f>
        <v>379</v>
      </c>
      <c r="F44" s="111">
        <f>F36+F43</f>
        <v>7</v>
      </c>
      <c r="G44" s="111"/>
      <c r="H44" s="112">
        <f>H36+H43</f>
        <v>1</v>
      </c>
      <c r="I44" s="112">
        <f>H44/E44*100</f>
        <v>0.26385224274406333</v>
      </c>
      <c r="J44" s="112"/>
      <c r="K44" s="112"/>
      <c r="L44" s="111">
        <f>L36+L43</f>
        <v>5</v>
      </c>
      <c r="M44" s="113">
        <f>L44/E44*100</f>
        <v>1.3192612137203166</v>
      </c>
      <c r="N44" s="114"/>
      <c r="O44" s="111">
        <f>SUM(O43,O36)</f>
        <v>373</v>
      </c>
      <c r="P44" s="111">
        <f>SUM(P43,P36)</f>
        <v>41</v>
      </c>
      <c r="Q44" s="115"/>
      <c r="R44" s="111">
        <f>SUM(R43,R36)</f>
        <v>170</v>
      </c>
      <c r="S44" s="110">
        <f t="shared" si="32"/>
        <v>99.736147757255935</v>
      </c>
      <c r="T44" s="107">
        <f>(P44+R44)/O44*100</f>
        <v>56.568364611260058</v>
      </c>
      <c r="U44" s="107">
        <f t="shared" si="33"/>
        <v>55.254691689008041</v>
      </c>
      <c r="V44" s="116"/>
    </row>
    <row r="45" spans="1:22" ht="23.25" customHeight="1">
      <c r="A45" s="117" t="s">
        <v>128</v>
      </c>
      <c r="B45" s="29">
        <f>SUM(B37,B43)</f>
        <v>623</v>
      </c>
      <c r="C45" s="29">
        <f>C17+C44</f>
        <v>3</v>
      </c>
      <c r="D45" s="29">
        <f>D17+D44</f>
        <v>8</v>
      </c>
      <c r="E45" s="29">
        <f t="shared" si="43"/>
        <v>628</v>
      </c>
      <c r="F45" s="29">
        <f>F17+F44</f>
        <v>13</v>
      </c>
      <c r="G45" s="29"/>
      <c r="H45" s="118">
        <f>H17+H44</f>
        <v>1</v>
      </c>
      <c r="I45" s="18">
        <f>H45/E45*100</f>
        <v>0.15923566878980894</v>
      </c>
      <c r="J45" s="118"/>
      <c r="K45" s="118"/>
      <c r="L45" s="29">
        <f>L17+L44</f>
        <v>63</v>
      </c>
      <c r="M45" s="33">
        <f>L45/E45*100</f>
        <v>10.031847133757962</v>
      </c>
      <c r="N45" s="119"/>
      <c r="O45" s="29">
        <f>SUM(O37,O43)</f>
        <v>566</v>
      </c>
      <c r="P45" s="29">
        <f>SUM(P37,P43)</f>
        <v>81</v>
      </c>
      <c r="Q45" s="120"/>
      <c r="R45" s="29">
        <f>SUM(R37,R43)</f>
        <v>274</v>
      </c>
      <c r="S45" s="121">
        <v>99.8</v>
      </c>
      <c r="T45" s="121">
        <f>(P45+R45)/O45*100</f>
        <v>62.720848056537108</v>
      </c>
      <c r="U45" s="29">
        <f>U37</f>
        <v>58.842315369261478</v>
      </c>
      <c r="V45" s="35"/>
    </row>
    <row r="47" spans="1:22" ht="30.75" customHeight="1">
      <c r="A47" s="182" t="s">
        <v>160</v>
      </c>
      <c r="B47" s="182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</row>
    <row r="48" spans="1:22" ht="15">
      <c r="A48" s="127"/>
      <c r="B48" s="127"/>
      <c r="C48" s="127"/>
      <c r="D48" s="127"/>
      <c r="E48" s="127"/>
      <c r="F48" s="127"/>
      <c r="G48" s="127"/>
      <c r="H48" s="127"/>
      <c r="I48" s="127"/>
      <c r="J48" s="127"/>
      <c r="K48" s="127"/>
      <c r="L48" s="127"/>
      <c r="M48" s="128"/>
      <c r="N48" s="127"/>
      <c r="O48" s="127"/>
      <c r="P48" s="127"/>
      <c r="Q48" s="129"/>
      <c r="R48" s="127"/>
      <c r="S48" s="130"/>
      <c r="T48" s="127"/>
      <c r="U48" s="127"/>
      <c r="V48" s="127"/>
    </row>
    <row r="49" spans="2:14" ht="15.75">
      <c r="B49" s="184" t="s">
        <v>158</v>
      </c>
      <c r="C49" s="184"/>
      <c r="D49" s="184"/>
      <c r="E49" s="184"/>
      <c r="F49" s="184"/>
      <c r="G49" s="184"/>
      <c r="H49" s="184"/>
      <c r="I49" s="184"/>
      <c r="J49" s="184"/>
      <c r="K49" s="184"/>
      <c r="L49" s="184"/>
      <c r="M49" s="184"/>
      <c r="N49" s="184"/>
    </row>
  </sheetData>
  <mergeCells count="18">
    <mergeCell ref="A47:V47"/>
    <mergeCell ref="B49:N49"/>
    <mergeCell ref="Q2:Q3"/>
    <mergeCell ref="R2:R3"/>
    <mergeCell ref="S2:S3"/>
    <mergeCell ref="T2:T3"/>
    <mergeCell ref="U2:U3"/>
    <mergeCell ref="V2:V3"/>
    <mergeCell ref="A1:V1"/>
    <mergeCell ref="A2:A3"/>
    <mergeCell ref="B2:B3"/>
    <mergeCell ref="C2:C3"/>
    <mergeCell ref="D2:D3"/>
    <mergeCell ref="E2:G2"/>
    <mergeCell ref="H2:K2"/>
    <mergeCell ref="L2:N2"/>
    <mergeCell ref="O2:O3"/>
    <mergeCell ref="P2:P3"/>
  </mergeCells>
  <pageMargins left="0.70866141732283472" right="0" top="0.74803149606299213" bottom="0.74803149606299213" header="0.31496062992125984" footer="0.31496062992125984"/>
  <pageSetup paperSize="9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opLeftCell="A13" workbookViewId="0">
      <selection sqref="A1:V1"/>
    </sheetView>
  </sheetViews>
  <sheetFormatPr defaultRowHeight="14.25"/>
  <cols>
    <col min="1" max="1" width="8.875" style="122" customWidth="1"/>
    <col min="2" max="2" width="4.875" style="122" customWidth="1"/>
    <col min="3" max="4" width="3.625" style="122" customWidth="1"/>
    <col min="5" max="5" width="4.375" style="122" customWidth="1"/>
    <col min="6" max="6" width="3.375" style="122" customWidth="1"/>
    <col min="7" max="7" width="7.875" style="122" customWidth="1"/>
    <col min="8" max="8" width="3.125" style="122" customWidth="1"/>
    <col min="9" max="9" width="3.375" style="122" customWidth="1"/>
    <col min="10" max="10" width="8.75" style="122" customWidth="1"/>
    <col min="11" max="11" width="7.375" style="122" customWidth="1"/>
    <col min="12" max="12" width="3.375" style="122" customWidth="1"/>
    <col min="13" max="13" width="4.625" style="123" customWidth="1"/>
    <col min="14" max="14" width="6.875" style="124" customWidth="1"/>
    <col min="15" max="15" width="4.375" style="122" customWidth="1"/>
    <col min="16" max="16" width="3.375" style="122" customWidth="1"/>
    <col min="17" max="17" width="11.25" style="125" customWidth="1"/>
    <col min="18" max="18" width="4.75" style="122" customWidth="1"/>
    <col min="19" max="19" width="5.375" style="126" customWidth="1"/>
    <col min="20" max="20" width="5.125" style="122" customWidth="1"/>
    <col min="21" max="21" width="4.75" style="122" customWidth="1"/>
    <col min="22" max="22" width="13.375" style="122" customWidth="1"/>
  </cols>
  <sheetData>
    <row r="1" spans="1:22" ht="31.5" customHeight="1">
      <c r="A1" s="175" t="s">
        <v>189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</row>
    <row r="2" spans="1:22" ht="32.25" customHeight="1">
      <c r="A2" s="176" t="s">
        <v>1</v>
      </c>
      <c r="B2" s="176" t="s">
        <v>2</v>
      </c>
      <c r="C2" s="176" t="s">
        <v>3</v>
      </c>
      <c r="D2" s="176" t="s">
        <v>4</v>
      </c>
      <c r="E2" s="177" t="s">
        <v>5</v>
      </c>
      <c r="F2" s="177"/>
      <c r="G2" s="177"/>
      <c r="H2" s="178" t="s">
        <v>6</v>
      </c>
      <c r="I2" s="178"/>
      <c r="J2" s="178"/>
      <c r="K2" s="178"/>
      <c r="L2" s="179" t="s">
        <v>7</v>
      </c>
      <c r="M2" s="180"/>
      <c r="N2" s="181"/>
      <c r="O2" s="176" t="s">
        <v>8</v>
      </c>
      <c r="P2" s="176" t="s">
        <v>9</v>
      </c>
      <c r="Q2" s="185" t="s">
        <v>10</v>
      </c>
      <c r="R2" s="176" t="s">
        <v>11</v>
      </c>
      <c r="S2" s="186" t="s">
        <v>12</v>
      </c>
      <c r="T2" s="176" t="s">
        <v>13</v>
      </c>
      <c r="U2" s="187" t="s">
        <v>14</v>
      </c>
      <c r="V2" s="176" t="s">
        <v>15</v>
      </c>
    </row>
    <row r="3" spans="1:22" ht="39.75" customHeight="1">
      <c r="A3" s="176"/>
      <c r="B3" s="176"/>
      <c r="C3" s="176"/>
      <c r="D3" s="176"/>
      <c r="E3" s="144" t="s">
        <v>16</v>
      </c>
      <c r="F3" s="2" t="s">
        <v>17</v>
      </c>
      <c r="G3" s="2" t="s">
        <v>18</v>
      </c>
      <c r="H3" s="144" t="s">
        <v>19</v>
      </c>
      <c r="I3" s="146" t="s">
        <v>20</v>
      </c>
      <c r="J3" s="2" t="s">
        <v>21</v>
      </c>
      <c r="K3" s="2" t="s">
        <v>22</v>
      </c>
      <c r="L3" s="4" t="s">
        <v>23</v>
      </c>
      <c r="M3" s="5" t="s">
        <v>20</v>
      </c>
      <c r="N3" s="6" t="s">
        <v>24</v>
      </c>
      <c r="O3" s="176"/>
      <c r="P3" s="176"/>
      <c r="Q3" s="185"/>
      <c r="R3" s="176"/>
      <c r="S3" s="186"/>
      <c r="T3" s="176"/>
      <c r="U3" s="187"/>
      <c r="V3" s="176"/>
    </row>
    <row r="4" spans="1:22">
      <c r="A4" s="7" t="s">
        <v>25</v>
      </c>
      <c r="B4" s="164">
        <v>31</v>
      </c>
      <c r="C4" s="9"/>
      <c r="D4" s="9"/>
      <c r="E4" s="164">
        <f>B4-C4+D4</f>
        <v>31</v>
      </c>
      <c r="F4" s="9"/>
      <c r="G4" s="10"/>
      <c r="H4" s="9"/>
      <c r="I4" s="9"/>
      <c r="J4" s="9"/>
      <c r="K4" s="9"/>
      <c r="L4" s="9">
        <v>31</v>
      </c>
      <c r="M4" s="11"/>
      <c r="N4" s="12"/>
      <c r="O4" s="7"/>
      <c r="P4" s="9"/>
      <c r="Q4" s="13"/>
      <c r="R4" s="7"/>
      <c r="S4" s="14"/>
      <c r="T4" s="9"/>
      <c r="U4" s="9"/>
      <c r="V4" s="15" t="s">
        <v>60</v>
      </c>
    </row>
    <row r="5" spans="1:22" ht="56.25">
      <c r="A5" s="7" t="s">
        <v>28</v>
      </c>
      <c r="B5" s="164">
        <v>25</v>
      </c>
      <c r="C5" s="9"/>
      <c r="D5" s="9"/>
      <c r="E5" s="164">
        <f t="shared" ref="E5:E42" si="0">B5-C5+D5</f>
        <v>25</v>
      </c>
      <c r="F5" s="9">
        <v>4</v>
      </c>
      <c r="G5" s="10" t="s">
        <v>134</v>
      </c>
      <c r="H5" s="9"/>
      <c r="I5" s="9"/>
      <c r="J5" s="9"/>
      <c r="K5" s="9"/>
      <c r="L5" s="9">
        <v>25</v>
      </c>
      <c r="M5" s="11"/>
      <c r="N5" s="12"/>
      <c r="O5" s="7"/>
      <c r="P5" s="9"/>
      <c r="Q5" s="13"/>
      <c r="R5" s="7"/>
      <c r="S5" s="14"/>
      <c r="T5" s="9"/>
      <c r="U5" s="9"/>
      <c r="V5" s="15" t="s">
        <v>133</v>
      </c>
    </row>
    <row r="6" spans="1:22" ht="15.75">
      <c r="A6" s="16" t="s">
        <v>31</v>
      </c>
      <c r="B6" s="17">
        <f>SUM(B4:B5)</f>
        <v>56</v>
      </c>
      <c r="C6" s="17">
        <f>SUM(C4:C5)</f>
        <v>0</v>
      </c>
      <c r="D6" s="17">
        <f>SUM(D4:D5)</f>
        <v>0</v>
      </c>
      <c r="E6" s="17">
        <f t="shared" si="0"/>
        <v>56</v>
      </c>
      <c r="F6" s="17">
        <f>SUM(F4:F5)</f>
        <v>4</v>
      </c>
      <c r="G6" s="17"/>
      <c r="H6" s="17">
        <f>SUM(H4:H5)</f>
        <v>0</v>
      </c>
      <c r="I6" s="17"/>
      <c r="J6" s="17"/>
      <c r="K6" s="18"/>
      <c r="L6" s="17">
        <f>SUM(L4:L5)</f>
        <v>56</v>
      </c>
      <c r="M6" s="19">
        <f>L6/E6*100</f>
        <v>100</v>
      </c>
      <c r="N6" s="20"/>
      <c r="O6" s="21">
        <f>SUM(O4:O5)</f>
        <v>0</v>
      </c>
      <c r="P6" s="18"/>
      <c r="Q6" s="22"/>
      <c r="R6" s="21"/>
      <c r="S6" s="23"/>
      <c r="T6" s="18"/>
      <c r="U6" s="18"/>
      <c r="V6" s="24"/>
    </row>
    <row r="7" spans="1:22" ht="45">
      <c r="A7" s="131" t="s">
        <v>32</v>
      </c>
      <c r="B7" s="132">
        <v>30</v>
      </c>
      <c r="C7" s="133"/>
      <c r="D7" s="133">
        <v>1</v>
      </c>
      <c r="E7" s="132">
        <f>B7-C7+D7</f>
        <v>31</v>
      </c>
      <c r="F7" s="133"/>
      <c r="G7" s="134"/>
      <c r="H7" s="133"/>
      <c r="I7" s="133"/>
      <c r="J7" s="133"/>
      <c r="K7" s="133"/>
      <c r="L7" s="133"/>
      <c r="M7" s="135"/>
      <c r="N7" s="136"/>
      <c r="O7" s="131">
        <v>31</v>
      </c>
      <c r="P7" s="133">
        <v>4</v>
      </c>
      <c r="Q7" s="137" t="s">
        <v>135</v>
      </c>
      <c r="R7" s="138">
        <v>16</v>
      </c>
      <c r="S7" s="139">
        <f t="shared" ref="S7:S8" si="1">(E7-H7)/E7*100</f>
        <v>100</v>
      </c>
      <c r="T7" s="140">
        <f>(P7+R7)/O7*100</f>
        <v>64.516129032258064</v>
      </c>
      <c r="U7" s="140">
        <f t="shared" ref="U7:U8" si="2">(P7*100+R7*64+(O7-P7-R7-H7-L7)*36+H7*14)/O7</f>
        <v>58.70967741935484</v>
      </c>
      <c r="V7" s="15" t="s">
        <v>27</v>
      </c>
    </row>
    <row r="8" spans="1:22" ht="45">
      <c r="A8" s="131" t="s">
        <v>35</v>
      </c>
      <c r="B8" s="132">
        <v>30</v>
      </c>
      <c r="C8" s="133"/>
      <c r="D8" s="133">
        <v>1</v>
      </c>
      <c r="E8" s="132">
        <f t="shared" ref="E8" si="3">B8-C8+D8</f>
        <v>31</v>
      </c>
      <c r="F8" s="133"/>
      <c r="G8" s="134"/>
      <c r="H8" s="133"/>
      <c r="I8" s="133"/>
      <c r="J8" s="133"/>
      <c r="K8" s="133"/>
      <c r="L8" s="133"/>
      <c r="M8" s="135"/>
      <c r="N8" s="136"/>
      <c r="O8" s="131">
        <v>31</v>
      </c>
      <c r="P8" s="133">
        <v>4</v>
      </c>
      <c r="Q8" s="137" t="s">
        <v>136</v>
      </c>
      <c r="R8" s="131">
        <v>18</v>
      </c>
      <c r="S8" s="139">
        <f t="shared" si="1"/>
        <v>100</v>
      </c>
      <c r="T8" s="140">
        <f t="shared" ref="T8:T13" si="4">(P8+R8)/O8*100</f>
        <v>70.967741935483872</v>
      </c>
      <c r="U8" s="140">
        <f t="shared" si="2"/>
        <v>60.516129032258064</v>
      </c>
      <c r="V8" s="15" t="s">
        <v>30</v>
      </c>
    </row>
    <row r="9" spans="1:22" ht="15.75">
      <c r="A9" s="29" t="s">
        <v>42</v>
      </c>
      <c r="B9" s="17">
        <f>SUM(B7:B8)</f>
        <v>60</v>
      </c>
      <c r="C9" s="17">
        <f>SUM(C7:C8)</f>
        <v>0</v>
      </c>
      <c r="D9" s="17">
        <f>SUM(D7:D8)</f>
        <v>2</v>
      </c>
      <c r="E9" s="17">
        <f t="shared" si="0"/>
        <v>62</v>
      </c>
      <c r="F9" s="18">
        <f>SUM(F7:F8)</f>
        <v>0</v>
      </c>
      <c r="G9" s="18"/>
      <c r="H9" s="18">
        <f>SUM(H7:H8)</f>
        <v>0</v>
      </c>
      <c r="I9" s="17"/>
      <c r="J9" s="18"/>
      <c r="K9" s="18"/>
      <c r="L9" s="17">
        <f>SUM(L7:L8)</f>
        <v>0</v>
      </c>
      <c r="M9" s="19">
        <f>L9/E9*100</f>
        <v>0</v>
      </c>
      <c r="N9" s="20"/>
      <c r="O9" s="30">
        <f>SUM(O7:O8)</f>
        <v>62</v>
      </c>
      <c r="P9" s="17">
        <f>SUM(P7:P8)</f>
        <v>8</v>
      </c>
      <c r="Q9" s="31"/>
      <c r="R9" s="21">
        <f>SUM(R7:R8)</f>
        <v>34</v>
      </c>
      <c r="S9" s="32">
        <f>(E9-H9)/E9*100</f>
        <v>100</v>
      </c>
      <c r="T9" s="33">
        <f t="shared" si="4"/>
        <v>67.741935483870961</v>
      </c>
      <c r="U9" s="34">
        <f>(P9*100+R9*64+(O9-P9-R9)*36+H9*14)/O9</f>
        <v>59.612903225806448</v>
      </c>
      <c r="V9" s="35"/>
    </row>
    <row r="10" spans="1:22" ht="56.25">
      <c r="A10" s="131" t="s">
        <v>43</v>
      </c>
      <c r="B10" s="132">
        <v>26</v>
      </c>
      <c r="C10" s="133"/>
      <c r="D10" s="133"/>
      <c r="E10" s="132">
        <f>B10-C10+D10</f>
        <v>26</v>
      </c>
      <c r="F10" s="133"/>
      <c r="G10" s="133"/>
      <c r="H10" s="133"/>
      <c r="I10" s="133"/>
      <c r="J10" s="133"/>
      <c r="K10" s="133"/>
      <c r="L10" s="133"/>
      <c r="M10" s="135"/>
      <c r="N10" s="136"/>
      <c r="O10" s="131">
        <v>26</v>
      </c>
      <c r="P10" s="133">
        <v>6</v>
      </c>
      <c r="Q10" s="137" t="s">
        <v>137</v>
      </c>
      <c r="R10" s="131">
        <v>18</v>
      </c>
      <c r="S10" s="139">
        <f t="shared" ref="S10:S12" si="5">(E10-H10)/E10*100</f>
        <v>100</v>
      </c>
      <c r="T10" s="140">
        <f t="shared" si="4"/>
        <v>92.307692307692307</v>
      </c>
      <c r="U10" s="140">
        <f t="shared" ref="U10:U12" si="6">(P10*100+R10*64+(O10-P10-R10-H10-L10)*36+H10*14)/O10</f>
        <v>70.15384615384616</v>
      </c>
      <c r="V10" s="141" t="s">
        <v>34</v>
      </c>
    </row>
    <row r="11" spans="1:22" ht="33.75">
      <c r="A11" s="131" t="s">
        <v>46</v>
      </c>
      <c r="B11" s="132">
        <v>21</v>
      </c>
      <c r="C11" s="133">
        <v>1</v>
      </c>
      <c r="D11" s="133">
        <v>1</v>
      </c>
      <c r="E11" s="132">
        <f t="shared" ref="E11:E12" si="7">B11-C11+D11</f>
        <v>21</v>
      </c>
      <c r="F11" s="133">
        <v>1</v>
      </c>
      <c r="G11" s="142" t="s">
        <v>138</v>
      </c>
      <c r="H11" s="133"/>
      <c r="I11" s="135">
        <f>H11/E11*100</f>
        <v>0</v>
      </c>
      <c r="J11" s="134"/>
      <c r="K11" s="142"/>
      <c r="L11" s="133">
        <v>1</v>
      </c>
      <c r="M11" s="27">
        <f t="shared" ref="M11" si="8">L11/E11*100</f>
        <v>4.7619047619047619</v>
      </c>
      <c r="N11" s="142" t="s">
        <v>138</v>
      </c>
      <c r="O11" s="131">
        <v>21</v>
      </c>
      <c r="P11" s="133">
        <v>3</v>
      </c>
      <c r="Q11" s="137" t="s">
        <v>38</v>
      </c>
      <c r="R11" s="131">
        <v>11</v>
      </c>
      <c r="S11" s="139">
        <f t="shared" si="5"/>
        <v>100</v>
      </c>
      <c r="T11" s="140">
        <f>(P11+R11)/O11*100</f>
        <v>66.666666666666657</v>
      </c>
      <c r="U11" s="140">
        <f t="shared" si="6"/>
        <v>58.095238095238095</v>
      </c>
      <c r="V11" s="15" t="s">
        <v>37</v>
      </c>
    </row>
    <row r="12" spans="1:22" ht="56.25">
      <c r="A12" s="131" t="s">
        <v>132</v>
      </c>
      <c r="B12" s="132">
        <v>22</v>
      </c>
      <c r="C12" s="133"/>
      <c r="D12" s="133"/>
      <c r="E12" s="132">
        <f t="shared" si="7"/>
        <v>22</v>
      </c>
      <c r="F12" s="133"/>
      <c r="G12" s="136"/>
      <c r="H12" s="133"/>
      <c r="I12" s="133"/>
      <c r="J12" s="133"/>
      <c r="K12" s="133"/>
      <c r="L12" s="133"/>
      <c r="M12" s="135"/>
      <c r="N12" s="136"/>
      <c r="O12" s="131">
        <v>22</v>
      </c>
      <c r="P12" s="133">
        <v>5</v>
      </c>
      <c r="Q12" s="137" t="s">
        <v>139</v>
      </c>
      <c r="R12" s="131">
        <v>10</v>
      </c>
      <c r="S12" s="139">
        <f t="shared" si="5"/>
        <v>100</v>
      </c>
      <c r="T12" s="140">
        <f t="shared" si="4"/>
        <v>68.181818181818173</v>
      </c>
      <c r="U12" s="140">
        <f t="shared" si="6"/>
        <v>63.272727272727273</v>
      </c>
      <c r="V12" s="15" t="s">
        <v>41</v>
      </c>
    </row>
    <row r="13" spans="1:22" ht="15.75">
      <c r="A13" s="29" t="s">
        <v>51</v>
      </c>
      <c r="B13" s="17">
        <f>SUM(B10:B12)</f>
        <v>69</v>
      </c>
      <c r="C13" s="17">
        <f>SUM(C10:C12)</f>
        <v>1</v>
      </c>
      <c r="D13" s="17">
        <f>SUM(D10:D12)</f>
        <v>1</v>
      </c>
      <c r="E13" s="17">
        <f t="shared" si="0"/>
        <v>69</v>
      </c>
      <c r="F13" s="18">
        <f>SUM(F10:F12)</f>
        <v>1</v>
      </c>
      <c r="G13" s="18"/>
      <c r="H13" s="18">
        <f>SUM(H10:H12)</f>
        <v>0</v>
      </c>
      <c r="I13" s="42">
        <f>H13/E13</f>
        <v>0</v>
      </c>
      <c r="J13" s="18"/>
      <c r="K13" s="18"/>
      <c r="L13" s="17">
        <f>SUM(L10:L12)</f>
        <v>1</v>
      </c>
      <c r="M13" s="33">
        <f t="shared" ref="M13:M19" si="9">L13/E13*100</f>
        <v>1.4492753623188406</v>
      </c>
      <c r="N13" s="20"/>
      <c r="O13" s="30">
        <f>SUM(O10:O12)</f>
        <v>69</v>
      </c>
      <c r="P13" s="21">
        <f>SUM(P10:P12)</f>
        <v>14</v>
      </c>
      <c r="Q13" s="31"/>
      <c r="R13" s="21">
        <f>SUM(R10:R12)</f>
        <v>39</v>
      </c>
      <c r="S13" s="32">
        <f>(O13-H13)/O13*100</f>
        <v>100</v>
      </c>
      <c r="T13" s="33">
        <f t="shared" si="4"/>
        <v>76.811594202898547</v>
      </c>
      <c r="U13" s="34">
        <f>(P13*100+R13*64+(O13-P13-R13)*36+H13*14)/O13</f>
        <v>64.811594202898547</v>
      </c>
      <c r="V13" s="35"/>
    </row>
    <row r="14" spans="1:22" ht="78.75">
      <c r="A14" s="131" t="s">
        <v>52</v>
      </c>
      <c r="B14" s="132">
        <v>31</v>
      </c>
      <c r="C14" s="133"/>
      <c r="D14" s="133">
        <v>1</v>
      </c>
      <c r="E14" s="132">
        <f>B14-C14+D14</f>
        <v>32</v>
      </c>
      <c r="F14" s="133"/>
      <c r="G14" s="136"/>
      <c r="H14" s="133"/>
      <c r="I14" s="133"/>
      <c r="J14" s="133"/>
      <c r="K14" s="133"/>
      <c r="L14" s="133"/>
      <c r="M14" s="140"/>
      <c r="N14" s="136"/>
      <c r="O14" s="131">
        <v>32</v>
      </c>
      <c r="P14" s="131">
        <v>7</v>
      </c>
      <c r="Q14" s="137" t="s">
        <v>140</v>
      </c>
      <c r="R14" s="131">
        <v>15</v>
      </c>
      <c r="S14" s="139">
        <f>(E14-H14)/E14*100</f>
        <v>100</v>
      </c>
      <c r="T14" s="140">
        <f>(P14+R14)/O14*100</f>
        <v>68.75</v>
      </c>
      <c r="U14" s="140">
        <f>(P14*100+R14*64+(O14-P14-R14-H14-L14)*36+H14*14)/O14</f>
        <v>63.125</v>
      </c>
      <c r="V14" s="141" t="s">
        <v>45</v>
      </c>
    </row>
    <row r="15" spans="1:22" ht="90">
      <c r="A15" s="131" t="s">
        <v>57</v>
      </c>
      <c r="B15" s="132">
        <v>32</v>
      </c>
      <c r="C15" s="133"/>
      <c r="D15" s="133">
        <v>1</v>
      </c>
      <c r="E15" s="132">
        <f>B15-C15+D15</f>
        <v>33</v>
      </c>
      <c r="F15" s="133">
        <v>1</v>
      </c>
      <c r="G15" s="136" t="s">
        <v>47</v>
      </c>
      <c r="H15" s="133">
        <v>1</v>
      </c>
      <c r="I15" s="135">
        <f>H15/E15*100</f>
        <v>3.0303030303030303</v>
      </c>
      <c r="J15" s="134" t="s">
        <v>154</v>
      </c>
      <c r="K15" s="133"/>
      <c r="L15" s="133">
        <v>1</v>
      </c>
      <c r="M15" s="140">
        <f t="shared" ref="M15" si="10">L15/E15*100</f>
        <v>3.0303030303030303</v>
      </c>
      <c r="N15" s="136" t="s">
        <v>48</v>
      </c>
      <c r="O15" s="131">
        <v>32</v>
      </c>
      <c r="P15" s="131">
        <v>8</v>
      </c>
      <c r="Q15" s="137" t="s">
        <v>49</v>
      </c>
      <c r="R15" s="131">
        <v>14</v>
      </c>
      <c r="S15" s="139">
        <f>(E15-H15)/E15*100</f>
        <v>96.969696969696969</v>
      </c>
      <c r="T15" s="140">
        <f>(P15+R15)/O15*100</f>
        <v>68.75</v>
      </c>
      <c r="U15" s="140">
        <f>(P15*100+R15*64+(O15-P15-R15-H15-L15)*36+H15*14)/O15</f>
        <v>62.4375</v>
      </c>
      <c r="V15" s="141" t="s">
        <v>50</v>
      </c>
    </row>
    <row r="16" spans="1:22" ht="15.75">
      <c r="A16" s="43" t="s">
        <v>61</v>
      </c>
      <c r="B16" s="44">
        <f>SUM(B14:B15)</f>
        <v>63</v>
      </c>
      <c r="C16" s="44">
        <f>SUM(C14:C15)</f>
        <v>0</v>
      </c>
      <c r="D16" s="44">
        <f>SUM(D14:D15)</f>
        <v>2</v>
      </c>
      <c r="E16" s="44">
        <f t="shared" si="0"/>
        <v>65</v>
      </c>
      <c r="F16" s="44">
        <f>SUM(F14:F15)</f>
        <v>1</v>
      </c>
      <c r="G16" s="44"/>
      <c r="H16" s="44">
        <f>SUM(H14:H15)</f>
        <v>1</v>
      </c>
      <c r="I16" s="45">
        <f t="shared" ref="I16" si="11">H16/E16*100</f>
        <v>1.5384615384615385</v>
      </c>
      <c r="J16" s="45"/>
      <c r="K16" s="45"/>
      <c r="L16" s="44">
        <f>SUM(L14:L15)</f>
        <v>1</v>
      </c>
      <c r="M16" s="46">
        <f t="shared" si="9"/>
        <v>1.5384615384615385</v>
      </c>
      <c r="N16" s="47"/>
      <c r="O16" s="48">
        <f>SUM(O14:O15)</f>
        <v>64</v>
      </c>
      <c r="P16" s="49">
        <f>SUM(P14:P15)</f>
        <v>15</v>
      </c>
      <c r="Q16" s="50"/>
      <c r="R16" s="49">
        <f>SUM(R14:R15)</f>
        <v>29</v>
      </c>
      <c r="S16" s="51">
        <f>(O16-H16)/O16*100</f>
        <v>98.4375</v>
      </c>
      <c r="T16" s="46">
        <f>(P16+R16)/(O16)*100</f>
        <v>68.75</v>
      </c>
      <c r="U16" s="52">
        <f>(P16*100+R16*64+(O16-P16-R16)*36+H16*14)/O16</f>
        <v>63.90625</v>
      </c>
      <c r="V16" s="53"/>
    </row>
    <row r="17" spans="1:22" ht="15.75">
      <c r="A17" s="54" t="s">
        <v>62</v>
      </c>
      <c r="B17" s="54">
        <f>B6+B9+B13+B16</f>
        <v>248</v>
      </c>
      <c r="C17" s="54">
        <f>C6+C9+C13+C16</f>
        <v>1</v>
      </c>
      <c r="D17" s="54">
        <f>D6+D9+D13+D16</f>
        <v>5</v>
      </c>
      <c r="E17" s="54">
        <f t="shared" si="0"/>
        <v>252</v>
      </c>
      <c r="F17" s="54">
        <f>F6+F9+F13+F16</f>
        <v>6</v>
      </c>
      <c r="G17" s="54"/>
      <c r="H17" s="54">
        <f>H6+H9+H13+H16</f>
        <v>1</v>
      </c>
      <c r="I17" s="55">
        <f>H17/E17</f>
        <v>3.968253968253968E-3</v>
      </c>
      <c r="J17" s="56"/>
      <c r="K17" s="56"/>
      <c r="L17" s="54">
        <f>L6+L9+L13+L16</f>
        <v>58</v>
      </c>
      <c r="M17" s="57">
        <f t="shared" si="9"/>
        <v>23.015873015873016</v>
      </c>
      <c r="N17" s="58"/>
      <c r="O17" s="54">
        <f>O9+O13+O16</f>
        <v>195</v>
      </c>
      <c r="P17" s="54">
        <f>P9+P13+P16</f>
        <v>37</v>
      </c>
      <c r="Q17" s="59"/>
      <c r="R17" s="54">
        <f>R9+R13+R16</f>
        <v>102</v>
      </c>
      <c r="S17" s="60">
        <f>(O17-H17)/O17*100</f>
        <v>99.487179487179489</v>
      </c>
      <c r="T17" s="61">
        <f>(P17+R17)/(O17)*100</f>
        <v>71.282051282051285</v>
      </c>
      <c r="U17" s="62">
        <f>(P17*100+R17*64+(O17-P17-R17)*36+H17*14)/O17</f>
        <v>62.861538461538458</v>
      </c>
      <c r="V17" s="63"/>
    </row>
    <row r="18" spans="1:22" ht="78.75">
      <c r="A18" s="36" t="s">
        <v>63</v>
      </c>
      <c r="B18" s="37">
        <v>22</v>
      </c>
      <c r="C18" s="38">
        <v>1</v>
      </c>
      <c r="D18" s="38"/>
      <c r="E18" s="37">
        <f>B18-C18+D18</f>
        <v>21</v>
      </c>
      <c r="F18" s="38"/>
      <c r="G18" s="39"/>
      <c r="H18" s="38"/>
      <c r="I18" s="38"/>
      <c r="J18" s="38"/>
      <c r="K18" s="38"/>
      <c r="L18" s="38"/>
      <c r="M18" s="27">
        <f t="shared" si="9"/>
        <v>0</v>
      </c>
      <c r="N18" s="39"/>
      <c r="O18" s="36">
        <v>22</v>
      </c>
      <c r="P18" s="36">
        <v>7</v>
      </c>
      <c r="Q18" s="40" t="s">
        <v>147</v>
      </c>
      <c r="R18" s="36">
        <v>9</v>
      </c>
      <c r="S18" s="26">
        <f>(E18-H18)/E18*100</f>
        <v>100</v>
      </c>
      <c r="T18" s="27">
        <f t="shared" ref="T18:T25" si="12">(P18+R18)/O18*100</f>
        <v>72.727272727272734</v>
      </c>
      <c r="U18" s="27">
        <f>(P18*100+R18*64+(O18-P18-R18-H18-L18)*36+H18*14)/O18</f>
        <v>67.818181818181813</v>
      </c>
      <c r="V18" s="15" t="s">
        <v>124</v>
      </c>
    </row>
    <row r="19" spans="1:22" ht="56.25">
      <c r="A19" s="36" t="s">
        <v>66</v>
      </c>
      <c r="B19" s="37">
        <v>21</v>
      </c>
      <c r="C19" s="38"/>
      <c r="D19" s="38">
        <v>1</v>
      </c>
      <c r="E19" s="37">
        <f>B19-C19+D19</f>
        <v>22</v>
      </c>
      <c r="F19" s="38">
        <v>3</v>
      </c>
      <c r="G19" s="39" t="s">
        <v>142</v>
      </c>
      <c r="H19" s="38"/>
      <c r="I19" s="38"/>
      <c r="J19" s="38"/>
      <c r="K19" s="38"/>
      <c r="L19" s="38">
        <v>3</v>
      </c>
      <c r="M19" s="27">
        <f t="shared" si="9"/>
        <v>13.636363636363635</v>
      </c>
      <c r="N19" s="39" t="s">
        <v>142</v>
      </c>
      <c r="O19" s="36">
        <v>16</v>
      </c>
      <c r="P19" s="36">
        <v>5</v>
      </c>
      <c r="Q19" s="40" t="s">
        <v>146</v>
      </c>
      <c r="R19" s="36">
        <v>6</v>
      </c>
      <c r="S19" s="26">
        <f>(E19-H19)/E19*100</f>
        <v>100</v>
      </c>
      <c r="T19" s="27">
        <f t="shared" si="12"/>
        <v>68.75</v>
      </c>
      <c r="U19" s="27">
        <f>(P19*100+R19*64+(O19-P19-R19-H19-L19)*36+H19*14)/O19</f>
        <v>59.75</v>
      </c>
      <c r="V19" s="15" t="s">
        <v>144</v>
      </c>
    </row>
    <row r="20" spans="1:22">
      <c r="A20" s="36" t="s">
        <v>141</v>
      </c>
      <c r="B20" s="37">
        <v>23</v>
      </c>
      <c r="C20" s="9"/>
      <c r="D20" s="38">
        <v>0</v>
      </c>
      <c r="E20" s="37">
        <f>B20-C20+D20</f>
        <v>23</v>
      </c>
      <c r="F20" s="38"/>
      <c r="G20" s="39"/>
      <c r="H20" s="38"/>
      <c r="I20" s="38"/>
      <c r="J20" s="38"/>
      <c r="K20" s="38"/>
      <c r="L20" s="38"/>
      <c r="M20" s="27">
        <f>L20/E20*100</f>
        <v>0</v>
      </c>
      <c r="N20" s="39"/>
      <c r="O20" s="36">
        <v>23</v>
      </c>
      <c r="P20" s="36">
        <v>0</v>
      </c>
      <c r="Q20" s="40"/>
      <c r="R20" s="36">
        <v>16</v>
      </c>
      <c r="S20" s="26">
        <f>(E20-H20)/E20*100</f>
        <v>100</v>
      </c>
      <c r="T20" s="27">
        <f t="shared" si="12"/>
        <v>69.565217391304344</v>
      </c>
      <c r="U20" s="27">
        <f>(P20*100+R20*64+(O20-P20-R20-H20-L20)*36+H20*14)/O20</f>
        <v>55.478260869565219</v>
      </c>
      <c r="V20" s="41" t="s">
        <v>145</v>
      </c>
    </row>
    <row r="21" spans="1:22" ht="15.75">
      <c r="A21" s="65" t="s">
        <v>70</v>
      </c>
      <c r="B21" s="66">
        <f>SUM(B18:B20)</f>
        <v>66</v>
      </c>
      <c r="C21" s="66">
        <f>SUM(C18:C20)</f>
        <v>1</v>
      </c>
      <c r="D21" s="66">
        <f>SUM(D18:D20)</f>
        <v>1</v>
      </c>
      <c r="E21" s="66">
        <f t="shared" si="0"/>
        <v>66</v>
      </c>
      <c r="F21" s="66">
        <f>SUM(F18:F20)</f>
        <v>3</v>
      </c>
      <c r="G21" s="66"/>
      <c r="H21" s="66">
        <f>SUM(H18:H20)</f>
        <v>0</v>
      </c>
      <c r="I21" s="67">
        <f>H21/E21*100</f>
        <v>0</v>
      </c>
      <c r="J21" s="67"/>
      <c r="K21" s="67"/>
      <c r="L21" s="66">
        <f>SUM(L18:L20)</f>
        <v>3</v>
      </c>
      <c r="M21" s="68">
        <f>L21/E21*100</f>
        <v>4.5454545454545459</v>
      </c>
      <c r="N21" s="69"/>
      <c r="O21" s="70">
        <f>SUM(O18:O20)</f>
        <v>61</v>
      </c>
      <c r="P21" s="66">
        <f>SUM(P18:P20)</f>
        <v>12</v>
      </c>
      <c r="Q21" s="71"/>
      <c r="R21" s="72">
        <f>SUM(R18:R20)</f>
        <v>31</v>
      </c>
      <c r="S21" s="73">
        <f t="shared" ref="S21:S30" si="13">(E21-H21)/E21*100</f>
        <v>100</v>
      </c>
      <c r="T21" s="68">
        <f t="shared" si="12"/>
        <v>70.491803278688522</v>
      </c>
      <c r="U21" s="74">
        <f>(P21*100+R21*64+(O21-P21-R21)*36+H21*14)/O21</f>
        <v>62.819672131147541</v>
      </c>
      <c r="V21" s="75"/>
    </row>
    <row r="22" spans="1:22" ht="90">
      <c r="A22" s="36" t="s">
        <v>71</v>
      </c>
      <c r="B22" s="37">
        <v>32</v>
      </c>
      <c r="C22" s="9"/>
      <c r="D22" s="9"/>
      <c r="E22" s="37">
        <f>B22-C22+D22</f>
        <v>32</v>
      </c>
      <c r="F22" s="38"/>
      <c r="G22" s="38"/>
      <c r="H22" s="38"/>
      <c r="I22" s="38"/>
      <c r="J22" s="38"/>
      <c r="K22" s="38"/>
      <c r="L22" s="38"/>
      <c r="M22" s="64"/>
      <c r="N22" s="39"/>
      <c r="O22" s="36">
        <v>32</v>
      </c>
      <c r="P22" s="36">
        <v>7</v>
      </c>
      <c r="Q22" s="25" t="s">
        <v>148</v>
      </c>
      <c r="R22" s="36">
        <v>18</v>
      </c>
      <c r="S22" s="26">
        <f>(E22-H22)/E22*100</f>
        <v>100</v>
      </c>
      <c r="T22" s="27">
        <f t="shared" si="12"/>
        <v>78.125</v>
      </c>
      <c r="U22" s="27">
        <f>(P22*100+R22*64+(O22-P22-R22-H22-L22)*36+H22*14)/O22</f>
        <v>65.75</v>
      </c>
      <c r="V22" s="15" t="s">
        <v>65</v>
      </c>
    </row>
    <row r="23" spans="1:22">
      <c r="A23" s="36" t="s">
        <v>74</v>
      </c>
      <c r="B23" s="37">
        <v>29</v>
      </c>
      <c r="C23" s="9"/>
      <c r="D23" s="38"/>
      <c r="E23" s="37">
        <f>B23-C23+D23</f>
        <v>29</v>
      </c>
      <c r="F23" s="38">
        <v>1</v>
      </c>
      <c r="G23" s="39" t="s">
        <v>67</v>
      </c>
      <c r="H23" s="38"/>
      <c r="I23" s="38"/>
      <c r="J23" s="38"/>
      <c r="K23" s="38"/>
      <c r="L23" s="38">
        <v>1</v>
      </c>
      <c r="M23" s="27">
        <f>L23/E23*100</f>
        <v>3.4482758620689653</v>
      </c>
      <c r="N23" s="39" t="s">
        <v>67</v>
      </c>
      <c r="O23" s="36">
        <v>27</v>
      </c>
      <c r="P23" s="36">
        <v>1</v>
      </c>
      <c r="Q23" s="40" t="s">
        <v>143</v>
      </c>
      <c r="R23" s="36">
        <v>8</v>
      </c>
      <c r="S23" s="26">
        <f>(E23-H23)/E23*100</f>
        <v>100</v>
      </c>
      <c r="T23" s="27">
        <f t="shared" si="12"/>
        <v>33.333333333333329</v>
      </c>
      <c r="U23" s="27">
        <f>(P23*100+R23*64+(O23-P23-R23-H23-L23)*36+H23*14)/O23</f>
        <v>45.333333333333336</v>
      </c>
      <c r="V23" s="41" t="s">
        <v>69</v>
      </c>
    </row>
    <row r="24" spans="1:22" ht="15.75">
      <c r="A24" s="65" t="s">
        <v>79</v>
      </c>
      <c r="B24" s="66">
        <f>SUM(B22:B23)</f>
        <v>61</v>
      </c>
      <c r="C24" s="66">
        <f>SUM(C22:C23)</f>
        <v>0</v>
      </c>
      <c r="D24" s="66">
        <f>SUM(D22:D23)</f>
        <v>0</v>
      </c>
      <c r="E24" s="66">
        <f t="shared" si="0"/>
        <v>61</v>
      </c>
      <c r="F24" s="66">
        <f>SUM(F22:F23)</f>
        <v>1</v>
      </c>
      <c r="G24" s="66"/>
      <c r="H24" s="66">
        <f>SUM(H22:H23)</f>
        <v>0</v>
      </c>
      <c r="I24" s="67">
        <f>H24/E24*100</f>
        <v>0</v>
      </c>
      <c r="J24" s="67"/>
      <c r="K24" s="67"/>
      <c r="L24" s="66">
        <f>SUM(L22:L23)</f>
        <v>1</v>
      </c>
      <c r="M24" s="68">
        <f>L24/E24*100</f>
        <v>1.639344262295082</v>
      </c>
      <c r="N24" s="69"/>
      <c r="O24" s="70">
        <f>SUM(O22:O23)</f>
        <v>59</v>
      </c>
      <c r="P24" s="66">
        <f>SUM(P22:P23)</f>
        <v>8</v>
      </c>
      <c r="Q24" s="81"/>
      <c r="R24" s="72">
        <f>SUM(R22:R23)</f>
        <v>26</v>
      </c>
      <c r="S24" s="82">
        <f t="shared" si="13"/>
        <v>100</v>
      </c>
      <c r="T24" s="68">
        <f t="shared" si="12"/>
        <v>57.627118644067799</v>
      </c>
      <c r="U24" s="74">
        <f>(P24*100+R24*64+(O24-P24-R24)*36+H24*14)/O24</f>
        <v>57.016949152542374</v>
      </c>
      <c r="V24" s="75"/>
    </row>
    <row r="25" spans="1:22" ht="67.5">
      <c r="A25" s="36" t="s">
        <v>80</v>
      </c>
      <c r="B25" s="37">
        <v>28</v>
      </c>
      <c r="C25" s="38"/>
      <c r="D25" s="38"/>
      <c r="E25" s="37">
        <f t="shared" si="0"/>
        <v>28</v>
      </c>
      <c r="F25" s="38"/>
      <c r="G25" s="76"/>
      <c r="H25" s="38">
        <v>0</v>
      </c>
      <c r="I25" s="38"/>
      <c r="J25" s="38"/>
      <c r="K25" s="38"/>
      <c r="L25" s="38">
        <v>0</v>
      </c>
      <c r="M25" s="64">
        <f t="shared" ref="M25" si="14">L25/E25*100</f>
        <v>0</v>
      </c>
      <c r="N25" s="39"/>
      <c r="O25" s="36">
        <v>28</v>
      </c>
      <c r="P25" s="36">
        <v>6</v>
      </c>
      <c r="Q25" s="77" t="s">
        <v>149</v>
      </c>
      <c r="R25" s="36">
        <v>16</v>
      </c>
      <c r="S25" s="78">
        <f t="shared" si="13"/>
        <v>100</v>
      </c>
      <c r="T25" s="79">
        <f t="shared" si="12"/>
        <v>78.571428571428569</v>
      </c>
      <c r="U25" s="27">
        <f>(P25*100+R25*64+(O25-P25-R25-H25-L25)*36+H25*14)/O25</f>
        <v>65.714285714285708</v>
      </c>
      <c r="V25" s="41" t="s">
        <v>73</v>
      </c>
    </row>
    <row r="26" spans="1:22" ht="21">
      <c r="A26" s="36" t="s">
        <v>83</v>
      </c>
      <c r="B26" s="37">
        <v>26</v>
      </c>
      <c r="C26" s="38"/>
      <c r="D26" s="38"/>
      <c r="E26" s="37">
        <f>B26-C26+D26</f>
        <v>26</v>
      </c>
      <c r="F26" s="38">
        <v>2</v>
      </c>
      <c r="G26" s="39" t="s">
        <v>75</v>
      </c>
      <c r="H26" s="38">
        <v>0</v>
      </c>
      <c r="I26" s="64">
        <f>H26/E26</f>
        <v>0</v>
      </c>
      <c r="J26" s="39"/>
      <c r="K26" s="39"/>
      <c r="L26" s="38">
        <v>1</v>
      </c>
      <c r="M26" s="27">
        <f>L26/E26*100</f>
        <v>3.8461538461538463</v>
      </c>
      <c r="N26" s="39" t="s">
        <v>155</v>
      </c>
      <c r="O26" s="36">
        <v>25</v>
      </c>
      <c r="P26" s="36">
        <v>1</v>
      </c>
      <c r="Q26" s="80" t="s">
        <v>150</v>
      </c>
      <c r="R26" s="36">
        <v>13</v>
      </c>
      <c r="S26" s="78">
        <f t="shared" si="13"/>
        <v>100</v>
      </c>
      <c r="T26" s="79">
        <f>(P26+R26)/O26*100</f>
        <v>56.000000000000007</v>
      </c>
      <c r="U26" s="27">
        <f>(P26*100+R26*64+(O26-P26-R26-H26-L26)*36+H26*14)/O26</f>
        <v>51.68</v>
      </c>
      <c r="V26" s="41" t="s">
        <v>78</v>
      </c>
    </row>
    <row r="27" spans="1:22" ht="15.75">
      <c r="A27" s="65" t="s">
        <v>88</v>
      </c>
      <c r="B27" s="66">
        <f>SUM(B25:B26)</f>
        <v>54</v>
      </c>
      <c r="C27" s="66">
        <f>SUM(C25:C26)</f>
        <v>0</v>
      </c>
      <c r="D27" s="66">
        <f>SUM(D25:D26)</f>
        <v>0</v>
      </c>
      <c r="E27" s="66">
        <f t="shared" si="0"/>
        <v>54</v>
      </c>
      <c r="F27" s="67">
        <f>SUM(F25:F26)</f>
        <v>2</v>
      </c>
      <c r="G27" s="67"/>
      <c r="H27" s="67">
        <f>SUM(H25:H26)</f>
        <v>0</v>
      </c>
      <c r="I27" s="67">
        <f>H27/E27*100</f>
        <v>0</v>
      </c>
      <c r="J27" s="67"/>
      <c r="K27" s="67"/>
      <c r="L27" s="66">
        <f>SUM(L25:L26)</f>
        <v>1</v>
      </c>
      <c r="M27" s="68">
        <f t="shared" ref="M27:M38" si="15">L27/E27*100</f>
        <v>1.8518518518518516</v>
      </c>
      <c r="N27" s="69"/>
      <c r="O27" s="70">
        <f>SUM(O25:O26)</f>
        <v>53</v>
      </c>
      <c r="P27" s="66">
        <f>SUM(P25:P26)</f>
        <v>7</v>
      </c>
      <c r="Q27" s="71"/>
      <c r="R27" s="72">
        <f>SUM(R25:R26)</f>
        <v>29</v>
      </c>
      <c r="S27" s="73">
        <f t="shared" si="13"/>
        <v>100</v>
      </c>
      <c r="T27" s="68">
        <f>(P27+R27)/O27*100</f>
        <v>67.924528301886795</v>
      </c>
      <c r="U27" s="74">
        <f>(P27*100+R27*64+(O27-P27-R27)*36+H27*14)/O27</f>
        <v>59.773584905660378</v>
      </c>
      <c r="V27" s="75"/>
    </row>
    <row r="28" spans="1:22" ht="33.75">
      <c r="A28" s="36" t="s">
        <v>89</v>
      </c>
      <c r="B28" s="37">
        <v>20</v>
      </c>
      <c r="C28" s="38"/>
      <c r="D28" s="38"/>
      <c r="E28" s="37">
        <f t="shared" si="0"/>
        <v>20</v>
      </c>
      <c r="F28" s="38"/>
      <c r="G28" s="38"/>
      <c r="H28" s="38">
        <v>0</v>
      </c>
      <c r="I28" s="38"/>
      <c r="J28" s="38"/>
      <c r="K28" s="38"/>
      <c r="L28" s="38">
        <v>0</v>
      </c>
      <c r="M28" s="64">
        <f t="shared" si="15"/>
        <v>0</v>
      </c>
      <c r="N28" s="39"/>
      <c r="O28" s="36">
        <v>20</v>
      </c>
      <c r="P28" s="36">
        <v>3</v>
      </c>
      <c r="Q28" s="77" t="s">
        <v>151</v>
      </c>
      <c r="R28" s="36">
        <v>12</v>
      </c>
      <c r="S28" s="78">
        <f t="shared" si="13"/>
        <v>100</v>
      </c>
      <c r="T28" s="27">
        <f t="shared" ref="T28:T29" si="16">(P28+R28)/O28*100</f>
        <v>75</v>
      </c>
      <c r="U28" s="27">
        <f>(P28*100+R28*64+(O28-P28-R28-H28-L28)*36+H28*14)/O28</f>
        <v>62.4</v>
      </c>
      <c r="V28" s="41" t="s">
        <v>82</v>
      </c>
    </row>
    <row r="29" spans="1:22">
      <c r="A29" s="36" t="s">
        <v>91</v>
      </c>
      <c r="B29" s="37">
        <v>19</v>
      </c>
      <c r="C29" s="38"/>
      <c r="D29" s="38"/>
      <c r="E29" s="37">
        <f t="shared" si="0"/>
        <v>19</v>
      </c>
      <c r="F29" s="38"/>
      <c r="G29" s="38"/>
      <c r="H29" s="38">
        <v>0</v>
      </c>
      <c r="I29" s="64">
        <f>H29/E29</f>
        <v>0</v>
      </c>
      <c r="J29" s="76"/>
      <c r="K29" s="76"/>
      <c r="L29" s="38"/>
      <c r="M29" s="64">
        <f t="shared" si="15"/>
        <v>0</v>
      </c>
      <c r="N29" s="39"/>
      <c r="O29" s="36">
        <v>19</v>
      </c>
      <c r="P29" s="36">
        <v>1</v>
      </c>
      <c r="Q29" s="77" t="s">
        <v>84</v>
      </c>
      <c r="R29" s="36">
        <v>12</v>
      </c>
      <c r="S29" s="78">
        <f t="shared" si="13"/>
        <v>100</v>
      </c>
      <c r="T29" s="27">
        <f t="shared" si="16"/>
        <v>68.421052631578945</v>
      </c>
      <c r="U29" s="27">
        <f>(P29*100+R29*64+(O29-P29-R29-H29-L29)*36+H29*14)/O29</f>
        <v>57.05263157894737</v>
      </c>
      <c r="V29" s="41" t="s">
        <v>85</v>
      </c>
    </row>
    <row r="30" spans="1:22">
      <c r="A30" s="36" t="s">
        <v>94</v>
      </c>
      <c r="B30" s="37">
        <v>24</v>
      </c>
      <c r="C30" s="38"/>
      <c r="D30" s="38"/>
      <c r="E30" s="37">
        <f t="shared" si="0"/>
        <v>24</v>
      </c>
      <c r="F30" s="38"/>
      <c r="G30" s="38"/>
      <c r="H30" s="38">
        <v>0</v>
      </c>
      <c r="I30" s="64">
        <f>H30/E30</f>
        <v>0</v>
      </c>
      <c r="J30" s="85"/>
      <c r="K30" s="143"/>
      <c r="L30" s="38"/>
      <c r="M30" s="64">
        <f t="shared" si="15"/>
        <v>0</v>
      </c>
      <c r="N30" s="12"/>
      <c r="O30" s="36">
        <v>24</v>
      </c>
      <c r="P30" s="36"/>
      <c r="Q30" s="83"/>
      <c r="R30" s="36">
        <v>3</v>
      </c>
      <c r="S30" s="78">
        <f t="shared" si="13"/>
        <v>100</v>
      </c>
      <c r="T30" s="27">
        <f>(P30+R30)/O30*100</f>
        <v>12.5</v>
      </c>
      <c r="U30" s="27">
        <f>(P30*100+R30*64+(O30-P30-R30-H30-L30)*36+H30*14)/O30</f>
        <v>39.5</v>
      </c>
      <c r="V30" s="41" t="s">
        <v>87</v>
      </c>
    </row>
    <row r="31" spans="1:22" ht="15.75">
      <c r="A31" s="65" t="s">
        <v>97</v>
      </c>
      <c r="B31" s="66">
        <f>SUM(B28:B30)</f>
        <v>63</v>
      </c>
      <c r="C31" s="66">
        <f>SUM(C28:C30)</f>
        <v>0</v>
      </c>
      <c r="D31" s="66">
        <f>SUM(D28:D30)</f>
        <v>0</v>
      </c>
      <c r="E31" s="66">
        <f t="shared" si="0"/>
        <v>63</v>
      </c>
      <c r="F31" s="67">
        <f>SUM(F28:F30)</f>
        <v>0</v>
      </c>
      <c r="G31" s="84"/>
      <c r="H31" s="67">
        <f>SUM(H28:H30)</f>
        <v>0</v>
      </c>
      <c r="I31" s="67">
        <f t="shared" ref="I31:I38" si="17">H31/E31*100</f>
        <v>0</v>
      </c>
      <c r="J31" s="67"/>
      <c r="K31" s="67"/>
      <c r="L31" s="66">
        <f>SUM(L28:L30)</f>
        <v>0</v>
      </c>
      <c r="M31" s="68">
        <f t="shared" si="15"/>
        <v>0</v>
      </c>
      <c r="N31" s="69"/>
      <c r="O31" s="70">
        <f>SUM(O28:O30)</f>
        <v>63</v>
      </c>
      <c r="P31" s="66">
        <f>SUM(P28:P30)</f>
        <v>4</v>
      </c>
      <c r="Q31" s="71"/>
      <c r="R31" s="72">
        <f>SUM(R28:R30)</f>
        <v>27</v>
      </c>
      <c r="S31" s="73">
        <f>(E31-H31)/E31*100</f>
        <v>100</v>
      </c>
      <c r="T31" s="68">
        <f>(P31+R31)/E31*100</f>
        <v>49.206349206349202</v>
      </c>
      <c r="U31" s="74">
        <f>(P31*100+R31*64+(O31-P31-R31)*36+H31*14)/O31</f>
        <v>52.063492063492063</v>
      </c>
      <c r="V31" s="75"/>
    </row>
    <row r="32" spans="1:22">
      <c r="A32" s="36" t="s">
        <v>98</v>
      </c>
      <c r="B32" s="37">
        <v>25</v>
      </c>
      <c r="C32" s="38"/>
      <c r="D32" s="38"/>
      <c r="E32" s="37">
        <f t="shared" si="0"/>
        <v>25</v>
      </c>
      <c r="F32" s="38"/>
      <c r="G32" s="38"/>
      <c r="H32" s="38">
        <v>1</v>
      </c>
      <c r="I32" s="64">
        <f>H32/E32</f>
        <v>0.04</v>
      </c>
      <c r="J32" s="39" t="s">
        <v>153</v>
      </c>
      <c r="K32" s="143"/>
      <c r="L32" s="38">
        <v>0</v>
      </c>
      <c r="M32" s="64">
        <f t="shared" si="15"/>
        <v>0</v>
      </c>
      <c r="N32" s="39"/>
      <c r="O32" s="36">
        <v>25</v>
      </c>
      <c r="P32" s="36">
        <v>0</v>
      </c>
      <c r="Q32" s="77"/>
      <c r="R32" s="36">
        <v>11</v>
      </c>
      <c r="S32" s="78">
        <f t="shared" ref="S32:S34" si="18">(E32-H32)/E32*100</f>
        <v>96</v>
      </c>
      <c r="T32" s="27">
        <f t="shared" ref="T32:T33" si="19">(P32+R32)/O32*100</f>
        <v>44</v>
      </c>
      <c r="U32" s="27">
        <f>(P32*100+R32*64+(O32-P32-R32-H32-L32)*36+H32*14)/O32</f>
        <v>47.44</v>
      </c>
      <c r="V32" s="41" t="s">
        <v>90</v>
      </c>
    </row>
    <row r="33" spans="1:22" ht="22.5">
      <c r="A33" s="36" t="s">
        <v>104</v>
      </c>
      <c r="B33" s="37">
        <v>25</v>
      </c>
      <c r="C33" s="38"/>
      <c r="D33" s="38"/>
      <c r="E33" s="37">
        <f t="shared" si="0"/>
        <v>25</v>
      </c>
      <c r="F33" s="38"/>
      <c r="G33" s="38"/>
      <c r="H33" s="38">
        <v>0</v>
      </c>
      <c r="I33" s="64">
        <f>H33/E33</f>
        <v>0</v>
      </c>
      <c r="J33" s="38"/>
      <c r="K33" s="38"/>
      <c r="L33" s="38"/>
      <c r="M33" s="64"/>
      <c r="N33" s="39"/>
      <c r="O33" s="36">
        <v>25</v>
      </c>
      <c r="P33" s="36">
        <v>2</v>
      </c>
      <c r="Q33" s="77" t="s">
        <v>157</v>
      </c>
      <c r="R33" s="36">
        <v>11</v>
      </c>
      <c r="S33" s="78">
        <f t="shared" si="18"/>
        <v>100</v>
      </c>
      <c r="T33" s="27">
        <f t="shared" si="19"/>
        <v>52</v>
      </c>
      <c r="U33" s="27">
        <f>(P33*100+R33*64+(O33-P33-R33-H33-L33)*36+H33*14)/O33</f>
        <v>53.44</v>
      </c>
      <c r="V33" s="41" t="s">
        <v>93</v>
      </c>
    </row>
    <row r="34" spans="1:22">
      <c r="A34" s="36" t="s">
        <v>131</v>
      </c>
      <c r="B34" s="37">
        <v>20</v>
      </c>
      <c r="C34" s="38">
        <v>1</v>
      </c>
      <c r="D34" s="38"/>
      <c r="E34" s="37">
        <f t="shared" si="0"/>
        <v>19</v>
      </c>
      <c r="F34" s="38"/>
      <c r="G34" s="38"/>
      <c r="H34" s="38">
        <v>0</v>
      </c>
      <c r="I34" s="64">
        <f>H34/E34</f>
        <v>0</v>
      </c>
      <c r="J34" s="38"/>
      <c r="K34" s="38"/>
      <c r="L34" s="38"/>
      <c r="M34" s="64">
        <f t="shared" ref="M34" si="20">L34/E34*100</f>
        <v>0</v>
      </c>
      <c r="N34" s="12"/>
      <c r="O34" s="36">
        <v>20</v>
      </c>
      <c r="P34" s="36">
        <v>1</v>
      </c>
      <c r="Q34" s="77" t="s">
        <v>95</v>
      </c>
      <c r="R34" s="36">
        <v>2</v>
      </c>
      <c r="S34" s="78">
        <f t="shared" si="18"/>
        <v>100</v>
      </c>
      <c r="T34" s="27">
        <f>(P34+R34)/O34*100</f>
        <v>15</v>
      </c>
      <c r="U34" s="27">
        <f>(P34*100+R34*64+(O34-P34-R34-H34-L34)*36+H34*14)/O34</f>
        <v>42</v>
      </c>
      <c r="V34" s="41" t="s">
        <v>96</v>
      </c>
    </row>
    <row r="35" spans="1:22" ht="15.75">
      <c r="A35" s="65" t="s">
        <v>109</v>
      </c>
      <c r="B35" s="66">
        <f>SUM(B32:B34)</f>
        <v>70</v>
      </c>
      <c r="C35" s="66">
        <f>SUM(C32:C34)</f>
        <v>1</v>
      </c>
      <c r="D35" s="66">
        <f>SUM(D32:D34)</f>
        <v>0</v>
      </c>
      <c r="E35" s="66">
        <f t="shared" si="0"/>
        <v>69</v>
      </c>
      <c r="F35" s="66">
        <f>SUM(F32:F34)</f>
        <v>0</v>
      </c>
      <c r="G35" s="66"/>
      <c r="H35" s="66">
        <f>SUM(H32:H34)</f>
        <v>1</v>
      </c>
      <c r="I35" s="67">
        <f t="shared" si="17"/>
        <v>1.4492753623188406</v>
      </c>
      <c r="J35" s="67"/>
      <c r="K35" s="67"/>
      <c r="L35" s="66">
        <f>SUM(L32:L34)</f>
        <v>0</v>
      </c>
      <c r="M35" s="68">
        <f t="shared" si="15"/>
        <v>0</v>
      </c>
      <c r="N35" s="69"/>
      <c r="O35" s="70">
        <f>SUM(O32:O34)</f>
        <v>70</v>
      </c>
      <c r="P35" s="66">
        <f>SUM(P32:P34)</f>
        <v>3</v>
      </c>
      <c r="Q35" s="81"/>
      <c r="R35" s="72">
        <f>SUM(R32:R34)</f>
        <v>24</v>
      </c>
      <c r="S35" s="73">
        <f>(E35-H35)/E35*100</f>
        <v>98.550724637681171</v>
      </c>
      <c r="T35" s="68">
        <f t="shared" ref="T35:T36" si="21">(P35+R35)/O35*100</f>
        <v>38.571428571428577</v>
      </c>
      <c r="U35" s="74">
        <f>(P35*100+R35*64+(O35-P35-R35)*36+H35*16)/O35</f>
        <v>48.571428571428569</v>
      </c>
      <c r="V35" s="75"/>
    </row>
    <row r="36" spans="1:22" ht="15.75">
      <c r="A36" s="88" t="s">
        <v>110</v>
      </c>
      <c r="B36" s="89">
        <f>SUM(B35,B31,B27,B24,B21)</f>
        <v>314</v>
      </c>
      <c r="C36" s="89">
        <f>SUM(C35,C31,C27,C24,C21)</f>
        <v>2</v>
      </c>
      <c r="D36" s="89">
        <f>SUM(D35,D31,D27,D24,D21)</f>
        <v>1</v>
      </c>
      <c r="E36" s="89">
        <f t="shared" si="0"/>
        <v>313</v>
      </c>
      <c r="F36" s="89">
        <f>F21+F24+F27+F31+F35</f>
        <v>6</v>
      </c>
      <c r="G36" s="89"/>
      <c r="H36" s="89">
        <f>H21+H24+H27+H31+H35</f>
        <v>1</v>
      </c>
      <c r="I36" s="90">
        <f t="shared" si="17"/>
        <v>0.31948881789137379</v>
      </c>
      <c r="J36" s="90"/>
      <c r="K36" s="90"/>
      <c r="L36" s="89">
        <f>L21+L24+L27+L31+L35</f>
        <v>5</v>
      </c>
      <c r="M36" s="91">
        <f t="shared" si="15"/>
        <v>1.5974440894568689</v>
      </c>
      <c r="N36" s="92"/>
      <c r="O36" s="89">
        <f>O21+O24+O27+O31+O35</f>
        <v>306</v>
      </c>
      <c r="P36" s="89">
        <f>P21+P24+P27+P31+P35</f>
        <v>34</v>
      </c>
      <c r="Q36" s="93"/>
      <c r="R36" s="89">
        <f>R21+R24+R27+R31+R35</f>
        <v>137</v>
      </c>
      <c r="S36" s="91">
        <f>(O36-H36)/O36*100</f>
        <v>99.673202614379079</v>
      </c>
      <c r="T36" s="91">
        <f t="shared" si="21"/>
        <v>55.882352941176471</v>
      </c>
      <c r="U36" s="91">
        <f>(P36*100+R36*64+(O36-P36-R36)*36+H36*14)/O36</f>
        <v>55.692810457516337</v>
      </c>
      <c r="V36" s="94"/>
    </row>
    <row r="37" spans="1:22" ht="15">
      <c r="A37" s="95" t="s">
        <v>111</v>
      </c>
      <c r="B37" s="95">
        <f>SUM(B17+B36)</f>
        <v>562</v>
      </c>
      <c r="C37" s="95">
        <f>SUM(C17+C36)</f>
        <v>3</v>
      </c>
      <c r="D37" s="95">
        <f>SUM(D17+D36)</f>
        <v>6</v>
      </c>
      <c r="E37" s="95">
        <f t="shared" si="0"/>
        <v>565</v>
      </c>
      <c r="F37" s="95">
        <f>F17+F36</f>
        <v>12</v>
      </c>
      <c r="G37" s="95"/>
      <c r="H37" s="95">
        <f>H17+H36</f>
        <v>2</v>
      </c>
      <c r="I37" s="96">
        <f t="shared" si="17"/>
        <v>0.35398230088495575</v>
      </c>
      <c r="J37" s="96"/>
      <c r="K37" s="96"/>
      <c r="L37" s="95">
        <f>L17+L36</f>
        <v>63</v>
      </c>
      <c r="M37" s="97">
        <f t="shared" si="15"/>
        <v>11.150442477876107</v>
      </c>
      <c r="N37" s="98"/>
      <c r="O37" s="99">
        <f>O17+O36</f>
        <v>501</v>
      </c>
      <c r="P37" s="99">
        <f>SUM(P17,P36)</f>
        <v>71</v>
      </c>
      <c r="Q37" s="100"/>
      <c r="R37" s="95">
        <f>R17+R36</f>
        <v>239</v>
      </c>
      <c r="S37" s="101">
        <f>(O37-H37)/O37*100</f>
        <v>99.600798403193608</v>
      </c>
      <c r="T37" s="101">
        <f>(P37+R37)/O37*100</f>
        <v>61.876247504990026</v>
      </c>
      <c r="U37" s="101">
        <f>(P37*100+R37*64+(O37-P37-R37)*36+H37*16)/O37</f>
        <v>58.491017964071858</v>
      </c>
      <c r="V37" s="95"/>
    </row>
    <row r="38" spans="1:22">
      <c r="A38" s="36" t="s">
        <v>112</v>
      </c>
      <c r="B38" s="37">
        <v>23</v>
      </c>
      <c r="C38" s="38"/>
      <c r="D38" s="38"/>
      <c r="E38" s="37">
        <f t="shared" si="0"/>
        <v>23</v>
      </c>
      <c r="F38" s="9"/>
      <c r="G38" s="9"/>
      <c r="H38" s="38">
        <v>0</v>
      </c>
      <c r="I38" s="38">
        <f t="shared" si="17"/>
        <v>0</v>
      </c>
      <c r="J38" s="38"/>
      <c r="K38" s="38"/>
      <c r="L38" s="38"/>
      <c r="M38" s="64">
        <f t="shared" si="15"/>
        <v>0</v>
      </c>
      <c r="N38" s="39"/>
      <c r="O38" s="36">
        <v>23</v>
      </c>
      <c r="P38" s="36"/>
      <c r="Q38" s="102"/>
      <c r="R38" s="36"/>
      <c r="S38" s="78">
        <f t="shared" ref="S38:S44" si="22">(E38-H38)/E38*100</f>
        <v>100</v>
      </c>
      <c r="T38" s="27">
        <f t="shared" ref="T38:T43" si="23">(P38+R38)/O38*100</f>
        <v>0</v>
      </c>
      <c r="U38" s="27">
        <f t="shared" ref="U38:U44" si="24">(P38*100+R38*64+(O38-P38-R38-H38-L38)*36+H38*14)/O38</f>
        <v>36</v>
      </c>
      <c r="V38" s="41"/>
    </row>
    <row r="39" spans="1:22" ht="15.75">
      <c r="A39" s="65" t="s">
        <v>117</v>
      </c>
      <c r="B39" s="66">
        <f>SUM(B38:B38)</f>
        <v>23</v>
      </c>
      <c r="C39" s="66">
        <f>SUM(C38:C38)</f>
        <v>0</v>
      </c>
      <c r="D39" s="66">
        <f>SUM(D38:D38)</f>
        <v>0</v>
      </c>
      <c r="E39" s="66">
        <f t="shared" si="0"/>
        <v>23</v>
      </c>
      <c r="F39" s="66">
        <f>SUM(F38:F38)</f>
        <v>0</v>
      </c>
      <c r="G39" s="66"/>
      <c r="H39" s="66">
        <f>SUM(H38:H38)</f>
        <v>0</v>
      </c>
      <c r="I39" s="67">
        <f>H39/E39*100</f>
        <v>0</v>
      </c>
      <c r="J39" s="67"/>
      <c r="K39" s="67"/>
      <c r="L39" s="66">
        <f>SUM(L38:L38)</f>
        <v>0</v>
      </c>
      <c r="M39" s="68">
        <v>0</v>
      </c>
      <c r="N39" s="69"/>
      <c r="O39" s="72">
        <f>SUM(O38:O38)</f>
        <v>23</v>
      </c>
      <c r="P39" s="72">
        <f>SUM(P38:P38)</f>
        <v>0</v>
      </c>
      <c r="Q39" s="81"/>
      <c r="R39" s="72">
        <f>SUM(R38:R38)</f>
        <v>0</v>
      </c>
      <c r="S39" s="73">
        <f t="shared" si="22"/>
        <v>100</v>
      </c>
      <c r="T39" s="103">
        <f t="shared" si="23"/>
        <v>0</v>
      </c>
      <c r="U39" s="103">
        <f t="shared" si="24"/>
        <v>36</v>
      </c>
      <c r="V39" s="75"/>
    </row>
    <row r="40" spans="1:22">
      <c r="A40" s="36" t="s">
        <v>118</v>
      </c>
      <c r="B40" s="37">
        <v>23</v>
      </c>
      <c r="C40" s="38"/>
      <c r="D40" s="38"/>
      <c r="E40" s="37">
        <f t="shared" si="0"/>
        <v>23</v>
      </c>
      <c r="F40" s="9"/>
      <c r="G40" s="9"/>
      <c r="H40" s="38">
        <v>0</v>
      </c>
      <c r="I40" s="38">
        <f t="shared" ref="I40:I41" si="25">H40/E40*100</f>
        <v>0</v>
      </c>
      <c r="J40" s="38"/>
      <c r="K40" s="38"/>
      <c r="L40" s="38"/>
      <c r="M40" s="64">
        <f t="shared" ref="M40:M41" si="26">L40/E40*100</f>
        <v>0</v>
      </c>
      <c r="N40" s="39"/>
      <c r="O40" s="36">
        <v>23</v>
      </c>
      <c r="P40" s="36"/>
      <c r="Q40" s="102"/>
      <c r="R40" s="36"/>
      <c r="S40" s="78">
        <f t="shared" si="22"/>
        <v>100</v>
      </c>
      <c r="T40" s="27">
        <f t="shared" si="23"/>
        <v>0</v>
      </c>
      <c r="U40" s="27">
        <f t="shared" si="24"/>
        <v>36</v>
      </c>
      <c r="V40" s="41" t="s">
        <v>114</v>
      </c>
    </row>
    <row r="41" spans="1:22">
      <c r="A41" s="36" t="s">
        <v>122</v>
      </c>
      <c r="B41" s="37">
        <v>20</v>
      </c>
      <c r="C41" s="38">
        <v>1</v>
      </c>
      <c r="D41" s="38"/>
      <c r="E41" s="37">
        <f t="shared" si="0"/>
        <v>19</v>
      </c>
      <c r="F41" s="9"/>
      <c r="G41" s="9"/>
      <c r="H41" s="38">
        <v>0</v>
      </c>
      <c r="I41" s="38">
        <f t="shared" si="25"/>
        <v>0</v>
      </c>
      <c r="J41" s="38"/>
      <c r="K41" s="38"/>
      <c r="L41" s="38"/>
      <c r="M41" s="64">
        <f t="shared" si="26"/>
        <v>0</v>
      </c>
      <c r="N41" s="39"/>
      <c r="O41" s="36">
        <v>19</v>
      </c>
      <c r="P41" s="36"/>
      <c r="Q41" s="102"/>
      <c r="R41" s="36"/>
      <c r="S41" s="78">
        <f t="shared" si="22"/>
        <v>100</v>
      </c>
      <c r="T41" s="27">
        <f t="shared" si="23"/>
        <v>0</v>
      </c>
      <c r="U41" s="27">
        <f t="shared" si="24"/>
        <v>36</v>
      </c>
      <c r="V41" s="41" t="s">
        <v>116</v>
      </c>
    </row>
    <row r="42" spans="1:22">
      <c r="A42" s="105" t="s">
        <v>125</v>
      </c>
      <c r="B42" s="66">
        <f>SUM(B40:B41)</f>
        <v>43</v>
      </c>
      <c r="C42" s="66">
        <f t="shared" ref="C42:D42" si="27">SUM(C40:C41)</f>
        <v>1</v>
      </c>
      <c r="D42" s="66">
        <f t="shared" si="27"/>
        <v>0</v>
      </c>
      <c r="E42" s="66">
        <f t="shared" si="0"/>
        <v>42</v>
      </c>
      <c r="F42" s="66">
        <f t="shared" ref="F42:H42" si="28">SUM(F40:F41)</f>
        <v>0</v>
      </c>
      <c r="G42" s="66"/>
      <c r="H42" s="66">
        <f t="shared" si="28"/>
        <v>0</v>
      </c>
      <c r="I42" s="67">
        <f>H42/E42*100</f>
        <v>0</v>
      </c>
      <c r="J42" s="67"/>
      <c r="K42" s="67"/>
      <c r="L42" s="66">
        <f>SUM(L40:L41)</f>
        <v>0</v>
      </c>
      <c r="M42" s="68">
        <v>0</v>
      </c>
      <c r="N42" s="69"/>
      <c r="O42" s="66">
        <f t="shared" ref="O42:P42" si="29">SUM(O40:O41)</f>
        <v>42</v>
      </c>
      <c r="P42" s="66">
        <f t="shared" si="29"/>
        <v>0</v>
      </c>
      <c r="Q42" s="106"/>
      <c r="R42" s="66">
        <f>SUM(R40:R41)</f>
        <v>0</v>
      </c>
      <c r="S42" s="73">
        <f t="shared" si="22"/>
        <v>100</v>
      </c>
      <c r="T42" s="103">
        <f t="shared" si="23"/>
        <v>0</v>
      </c>
      <c r="U42" s="103">
        <f t="shared" si="24"/>
        <v>36</v>
      </c>
      <c r="V42" s="75"/>
    </row>
    <row r="43" spans="1:22">
      <c r="A43" s="37" t="s">
        <v>126</v>
      </c>
      <c r="B43" s="36">
        <f>SUM(B39,B42)</f>
        <v>66</v>
      </c>
      <c r="C43" s="36">
        <f>C39+C42</f>
        <v>1</v>
      </c>
      <c r="D43" s="36">
        <f>D39+D42</f>
        <v>0</v>
      </c>
      <c r="E43" s="36">
        <f>SUM(E39,E42)</f>
        <v>65</v>
      </c>
      <c r="F43" s="36">
        <f>F39+F42</f>
        <v>0</v>
      </c>
      <c r="G43" s="36"/>
      <c r="H43" s="36">
        <f>H39+H42</f>
        <v>0</v>
      </c>
      <c r="I43" s="36">
        <f>H43/E43*100</f>
        <v>0</v>
      </c>
      <c r="J43" s="36"/>
      <c r="K43" s="36"/>
      <c r="L43" s="36">
        <f>L39+L42</f>
        <v>0</v>
      </c>
      <c r="M43" s="107">
        <v>0</v>
      </c>
      <c r="N43" s="108"/>
      <c r="O43" s="36">
        <f>SUM(O39,O42)</f>
        <v>65</v>
      </c>
      <c r="P43" s="36">
        <f>P39+P42</f>
        <v>0</v>
      </c>
      <c r="Q43" s="109"/>
      <c r="R43" s="36">
        <f>R39+R42</f>
        <v>0</v>
      </c>
      <c r="S43" s="110">
        <f t="shared" si="22"/>
        <v>100</v>
      </c>
      <c r="T43" s="107">
        <f t="shared" si="23"/>
        <v>0</v>
      </c>
      <c r="U43" s="107">
        <f t="shared" si="24"/>
        <v>36</v>
      </c>
      <c r="V43" s="41"/>
    </row>
    <row r="44" spans="1:22" ht="29.25">
      <c r="A44" s="111" t="s">
        <v>127</v>
      </c>
      <c r="B44" s="111">
        <f>SUM(B43,B36)</f>
        <v>380</v>
      </c>
      <c r="C44" s="111">
        <f>C36+C43</f>
        <v>3</v>
      </c>
      <c r="D44" s="111">
        <f>D36+D43</f>
        <v>1</v>
      </c>
      <c r="E44" s="37">
        <f t="shared" ref="E44:E45" si="30">B44-C44+D44</f>
        <v>378</v>
      </c>
      <c r="F44" s="111">
        <f>F36+F43</f>
        <v>6</v>
      </c>
      <c r="G44" s="111"/>
      <c r="H44" s="112">
        <f>H36+H43</f>
        <v>1</v>
      </c>
      <c r="I44" s="112">
        <f>H44/E44*100</f>
        <v>0.26455026455026454</v>
      </c>
      <c r="J44" s="112"/>
      <c r="K44" s="112"/>
      <c r="L44" s="111">
        <f>L36+L43</f>
        <v>5</v>
      </c>
      <c r="M44" s="113">
        <f>L44/E44*100</f>
        <v>1.3227513227513228</v>
      </c>
      <c r="N44" s="114"/>
      <c r="O44" s="111">
        <f>SUM(O43,O36)</f>
        <v>371</v>
      </c>
      <c r="P44" s="111">
        <f>SUM(P43,P36)</f>
        <v>34</v>
      </c>
      <c r="Q44" s="115"/>
      <c r="R44" s="111">
        <f>SUM(R43,R36)</f>
        <v>137</v>
      </c>
      <c r="S44" s="110">
        <f t="shared" si="22"/>
        <v>99.735449735449734</v>
      </c>
      <c r="T44" s="107">
        <f>(P44+R44)/O44*100</f>
        <v>46.091644204851754</v>
      </c>
      <c r="U44" s="107">
        <f t="shared" si="24"/>
        <v>51.660377358490564</v>
      </c>
      <c r="V44" s="116"/>
    </row>
    <row r="45" spans="1:22" ht="31.5" customHeight="1">
      <c r="A45" s="117" t="s">
        <v>128</v>
      </c>
      <c r="B45" s="29">
        <f>SUM(B37,B43)</f>
        <v>628</v>
      </c>
      <c r="C45" s="29">
        <f>C17+C44</f>
        <v>4</v>
      </c>
      <c r="D45" s="29">
        <f>D17+D44</f>
        <v>6</v>
      </c>
      <c r="E45" s="29">
        <f t="shared" si="30"/>
        <v>630</v>
      </c>
      <c r="F45" s="29">
        <f>F17+F44</f>
        <v>12</v>
      </c>
      <c r="G45" s="29"/>
      <c r="H45" s="118">
        <f>H17+H44</f>
        <v>2</v>
      </c>
      <c r="I45" s="18">
        <f>H45/E45*100</f>
        <v>0.31746031746031744</v>
      </c>
      <c r="J45" s="118"/>
      <c r="K45" s="118"/>
      <c r="L45" s="29">
        <f>L17+L44</f>
        <v>63</v>
      </c>
      <c r="M45" s="33">
        <f>L45/E45*100</f>
        <v>10</v>
      </c>
      <c r="N45" s="119"/>
      <c r="O45" s="29">
        <f>SUM(O37,O43)</f>
        <v>566</v>
      </c>
      <c r="P45" s="29">
        <f>SUM(P37,P43)</f>
        <v>71</v>
      </c>
      <c r="Q45" s="120"/>
      <c r="R45" s="29">
        <f>SUM(R37,R43)</f>
        <v>239</v>
      </c>
      <c r="S45" s="121">
        <v>99.8</v>
      </c>
      <c r="T45" s="121">
        <f>(P45+R45)/O45*100</f>
        <v>54.770318021201412</v>
      </c>
      <c r="U45" s="29">
        <f>U37</f>
        <v>58.491017964071858</v>
      </c>
      <c r="V45" s="35"/>
    </row>
    <row r="47" spans="1:22" ht="15">
      <c r="A47" s="182" t="s">
        <v>156</v>
      </c>
      <c r="B47" s="182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</row>
    <row r="48" spans="1:22" ht="15">
      <c r="A48" s="183"/>
      <c r="B48" s="183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</row>
    <row r="49" spans="1:22" ht="15">
      <c r="A49" s="145"/>
      <c r="B49" s="145"/>
      <c r="C49" s="145"/>
      <c r="D49" s="145"/>
      <c r="E49" s="145"/>
      <c r="F49" s="145"/>
      <c r="G49" s="145"/>
      <c r="H49" s="145"/>
      <c r="I49" s="145"/>
      <c r="J49" s="145"/>
      <c r="K49" s="145"/>
      <c r="L49" s="145"/>
      <c r="M49" s="128"/>
      <c r="N49" s="145"/>
      <c r="O49" s="145"/>
      <c r="P49" s="145"/>
      <c r="Q49" s="129"/>
      <c r="R49" s="145"/>
      <c r="S49" s="130"/>
      <c r="T49" s="145"/>
      <c r="U49" s="145"/>
      <c r="V49" s="145"/>
    </row>
    <row r="50" spans="1:22" ht="15.75">
      <c r="B50" s="184" t="s">
        <v>158</v>
      </c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</row>
  </sheetData>
  <mergeCells count="19">
    <mergeCell ref="A1:V1"/>
    <mergeCell ref="A2:A3"/>
    <mergeCell ref="B2:B3"/>
    <mergeCell ref="C2:C3"/>
    <mergeCell ref="D2:D3"/>
    <mergeCell ref="E2:G2"/>
    <mergeCell ref="H2:K2"/>
    <mergeCell ref="L2:N2"/>
    <mergeCell ref="O2:O3"/>
    <mergeCell ref="P2:P3"/>
    <mergeCell ref="A47:V47"/>
    <mergeCell ref="A48:V48"/>
    <mergeCell ref="B50:N50"/>
    <mergeCell ref="Q2:Q3"/>
    <mergeCell ref="R2:R3"/>
    <mergeCell ref="S2:S3"/>
    <mergeCell ref="T2:T3"/>
    <mergeCell ref="U2:U3"/>
    <mergeCell ref="V2:V3"/>
  </mergeCells>
  <pageMargins left="0.70866141732283472" right="0" top="0.74803149606299213" bottom="0" header="0.31496062992125984" footer="0"/>
  <pageSetup paperSize="9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workbookViewId="0">
      <selection activeCell="H32" sqref="H32:J32"/>
    </sheetView>
  </sheetViews>
  <sheetFormatPr defaultRowHeight="14.25"/>
  <cols>
    <col min="1" max="1" width="8.875" style="122" customWidth="1"/>
    <col min="2" max="2" width="4.875" style="122" customWidth="1"/>
    <col min="3" max="4" width="3.625" style="122" customWidth="1"/>
    <col min="5" max="5" width="4.375" style="122" customWidth="1"/>
    <col min="6" max="6" width="3.375" style="122" customWidth="1"/>
    <col min="7" max="7" width="8" style="122" customWidth="1"/>
    <col min="8" max="8" width="3.125" style="122" customWidth="1"/>
    <col min="9" max="9" width="3.375" style="122" customWidth="1"/>
    <col min="10" max="10" width="7.25" style="122" customWidth="1"/>
    <col min="11" max="11" width="7.375" style="122" customWidth="1"/>
    <col min="12" max="12" width="3.375" style="122" customWidth="1"/>
    <col min="13" max="13" width="4.625" style="123" customWidth="1"/>
    <col min="14" max="14" width="7.375" style="124" customWidth="1"/>
    <col min="15" max="15" width="4.375" style="122" customWidth="1"/>
    <col min="16" max="16" width="3.375" style="122" customWidth="1"/>
    <col min="17" max="17" width="11" style="125" customWidth="1"/>
    <col min="18" max="18" width="4.75" style="122" customWidth="1"/>
    <col min="19" max="19" width="5.375" style="126" customWidth="1"/>
    <col min="20" max="20" width="5.125" style="122" customWidth="1"/>
    <col min="21" max="21" width="4.75" style="122" customWidth="1"/>
    <col min="22" max="22" width="13.375" style="122" customWidth="1"/>
  </cols>
  <sheetData>
    <row r="1" spans="1:22" ht="39.75" customHeight="1">
      <c r="A1" s="188" t="s">
        <v>161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</row>
    <row r="2" spans="1:22" ht="45" customHeight="1">
      <c r="A2" s="176" t="s">
        <v>1</v>
      </c>
      <c r="B2" s="176" t="s">
        <v>2</v>
      </c>
      <c r="C2" s="176" t="s">
        <v>3</v>
      </c>
      <c r="D2" s="176" t="s">
        <v>4</v>
      </c>
      <c r="E2" s="177" t="s">
        <v>5</v>
      </c>
      <c r="F2" s="177"/>
      <c r="G2" s="177"/>
      <c r="H2" s="178" t="s">
        <v>6</v>
      </c>
      <c r="I2" s="178"/>
      <c r="J2" s="178"/>
      <c r="K2" s="178"/>
      <c r="L2" s="179" t="s">
        <v>7</v>
      </c>
      <c r="M2" s="180"/>
      <c r="N2" s="181"/>
      <c r="O2" s="176" t="s">
        <v>8</v>
      </c>
      <c r="P2" s="176" t="s">
        <v>9</v>
      </c>
      <c r="Q2" s="185" t="s">
        <v>10</v>
      </c>
      <c r="R2" s="176" t="s">
        <v>11</v>
      </c>
      <c r="S2" s="186" t="s">
        <v>12</v>
      </c>
      <c r="T2" s="176" t="s">
        <v>13</v>
      </c>
      <c r="U2" s="187" t="s">
        <v>14</v>
      </c>
      <c r="V2" s="176" t="s">
        <v>15</v>
      </c>
    </row>
    <row r="3" spans="1:22" ht="47.25" customHeight="1">
      <c r="A3" s="176"/>
      <c r="B3" s="176"/>
      <c r="C3" s="176"/>
      <c r="D3" s="176"/>
      <c r="E3" s="147" t="s">
        <v>16</v>
      </c>
      <c r="F3" s="2" t="s">
        <v>17</v>
      </c>
      <c r="G3" s="2" t="s">
        <v>18</v>
      </c>
      <c r="H3" s="147" t="s">
        <v>19</v>
      </c>
      <c r="I3" s="150" t="s">
        <v>20</v>
      </c>
      <c r="J3" s="2" t="s">
        <v>21</v>
      </c>
      <c r="K3" s="2" t="s">
        <v>22</v>
      </c>
      <c r="L3" s="4" t="s">
        <v>23</v>
      </c>
      <c r="M3" s="5" t="s">
        <v>20</v>
      </c>
      <c r="N3" s="6" t="s">
        <v>24</v>
      </c>
      <c r="O3" s="176"/>
      <c r="P3" s="176"/>
      <c r="Q3" s="185"/>
      <c r="R3" s="176"/>
      <c r="S3" s="186"/>
      <c r="T3" s="176"/>
      <c r="U3" s="187"/>
      <c r="V3" s="176"/>
    </row>
    <row r="4" spans="1:22">
      <c r="A4" s="7" t="s">
        <v>25</v>
      </c>
      <c r="B4" s="148">
        <v>31</v>
      </c>
      <c r="C4" s="9"/>
      <c r="D4" s="9"/>
      <c r="E4" s="148">
        <f>B4-C4+D4</f>
        <v>31</v>
      </c>
      <c r="F4" s="9"/>
      <c r="G4" s="10"/>
      <c r="H4" s="9"/>
      <c r="I4" s="9"/>
      <c r="J4" s="9"/>
      <c r="K4" s="9"/>
      <c r="L4" s="9">
        <v>31</v>
      </c>
      <c r="M4" s="11"/>
      <c r="N4" s="12"/>
      <c r="O4" s="7"/>
      <c r="P4" s="9"/>
      <c r="Q4" s="13"/>
      <c r="R4" s="7"/>
      <c r="S4" s="14"/>
      <c r="T4" s="9"/>
      <c r="U4" s="9"/>
      <c r="V4" s="15" t="s">
        <v>60</v>
      </c>
    </row>
    <row r="5" spans="1:22" ht="56.25">
      <c r="A5" s="7" t="s">
        <v>28</v>
      </c>
      <c r="B5" s="148">
        <v>25</v>
      </c>
      <c r="C5" s="9"/>
      <c r="D5" s="9"/>
      <c r="E5" s="148">
        <f t="shared" ref="E5:E42" si="0">B5-C5+D5</f>
        <v>25</v>
      </c>
      <c r="F5" s="9">
        <v>4</v>
      </c>
      <c r="G5" s="10" t="s">
        <v>134</v>
      </c>
      <c r="H5" s="9"/>
      <c r="I5" s="9"/>
      <c r="J5" s="9"/>
      <c r="K5" s="9"/>
      <c r="L5" s="9">
        <v>25</v>
      </c>
      <c r="M5" s="11"/>
      <c r="N5" s="12"/>
      <c r="O5" s="7"/>
      <c r="P5" s="9"/>
      <c r="Q5" s="13"/>
      <c r="R5" s="7"/>
      <c r="S5" s="14"/>
      <c r="T5" s="9"/>
      <c r="U5" s="9"/>
      <c r="V5" s="15" t="s">
        <v>133</v>
      </c>
    </row>
    <row r="6" spans="1:22" ht="15.75">
      <c r="A6" s="16" t="s">
        <v>31</v>
      </c>
      <c r="B6" s="17">
        <f>SUM(B4:B5)</f>
        <v>56</v>
      </c>
      <c r="C6" s="17">
        <f>SUM(C4:C5)</f>
        <v>0</v>
      </c>
      <c r="D6" s="17">
        <f>SUM(D4:D5)</f>
        <v>0</v>
      </c>
      <c r="E6" s="17">
        <f t="shared" si="0"/>
        <v>56</v>
      </c>
      <c r="F6" s="17">
        <f>SUM(F4:F5)</f>
        <v>4</v>
      </c>
      <c r="G6" s="17"/>
      <c r="H6" s="17">
        <f>SUM(H4:H5)</f>
        <v>0</v>
      </c>
      <c r="I6" s="17"/>
      <c r="J6" s="17"/>
      <c r="K6" s="18"/>
      <c r="L6" s="17">
        <f>SUM(L4:L5)</f>
        <v>56</v>
      </c>
      <c r="M6" s="19">
        <f>L6/E6*100</f>
        <v>100</v>
      </c>
      <c r="N6" s="20"/>
      <c r="O6" s="21">
        <f>SUM(O4:O5)</f>
        <v>0</v>
      </c>
      <c r="P6" s="18"/>
      <c r="Q6" s="22"/>
      <c r="R6" s="21"/>
      <c r="S6" s="23"/>
      <c r="T6" s="18"/>
      <c r="U6" s="18"/>
      <c r="V6" s="24"/>
    </row>
    <row r="7" spans="1:22" ht="45">
      <c r="A7" s="131" t="s">
        <v>32</v>
      </c>
      <c r="B7" s="132">
        <v>30</v>
      </c>
      <c r="C7" s="133"/>
      <c r="D7" s="133"/>
      <c r="E7" s="132">
        <f>B7-C7+D7</f>
        <v>30</v>
      </c>
      <c r="F7" s="133"/>
      <c r="G7" s="134"/>
      <c r="H7" s="133"/>
      <c r="I7" s="133"/>
      <c r="J7" s="133"/>
      <c r="K7" s="133"/>
      <c r="L7" s="133"/>
      <c r="M7" s="135"/>
      <c r="N7" s="136"/>
      <c r="O7" s="131">
        <v>31</v>
      </c>
      <c r="P7" s="133">
        <v>4</v>
      </c>
      <c r="Q7" s="137" t="s">
        <v>162</v>
      </c>
      <c r="R7" s="138">
        <v>16</v>
      </c>
      <c r="S7" s="139">
        <f t="shared" ref="S7:S8" si="1">(E7-H7)/E7*100</f>
        <v>100</v>
      </c>
      <c r="T7" s="140">
        <f>(P7+R7)/O7*100</f>
        <v>64.516129032258064</v>
      </c>
      <c r="U7" s="140">
        <f t="shared" ref="U7:U8" si="2">(P7*100+R7*64+(O7-P7-R7-H7-L7)*36+H7*14)/O7</f>
        <v>58.70967741935484</v>
      </c>
      <c r="V7" s="15" t="s">
        <v>27</v>
      </c>
    </row>
    <row r="8" spans="1:22" ht="45">
      <c r="A8" s="131" t="s">
        <v>35</v>
      </c>
      <c r="B8" s="132">
        <v>31</v>
      </c>
      <c r="C8" s="133"/>
      <c r="D8" s="133">
        <v>1</v>
      </c>
      <c r="E8" s="132">
        <f t="shared" ref="E8" si="3">B8-C8+D8</f>
        <v>32</v>
      </c>
      <c r="F8" s="133"/>
      <c r="G8" s="134"/>
      <c r="H8" s="133"/>
      <c r="I8" s="133"/>
      <c r="J8" s="133"/>
      <c r="K8" s="133"/>
      <c r="L8" s="133"/>
      <c r="M8" s="135"/>
      <c r="N8" s="136"/>
      <c r="O8" s="131">
        <v>31</v>
      </c>
      <c r="P8" s="133">
        <v>4</v>
      </c>
      <c r="Q8" s="137" t="s">
        <v>136</v>
      </c>
      <c r="R8" s="131">
        <v>18</v>
      </c>
      <c r="S8" s="139">
        <f t="shared" si="1"/>
        <v>100</v>
      </c>
      <c r="T8" s="140">
        <f t="shared" ref="T8:T13" si="4">(P8+R8)/O8*100</f>
        <v>70.967741935483872</v>
      </c>
      <c r="U8" s="140">
        <f t="shared" si="2"/>
        <v>60.516129032258064</v>
      </c>
      <c r="V8" s="15" t="s">
        <v>30</v>
      </c>
    </row>
    <row r="9" spans="1:22" ht="15.75">
      <c r="A9" s="29" t="s">
        <v>42</v>
      </c>
      <c r="B9" s="17">
        <f>SUM(B7:B8)</f>
        <v>61</v>
      </c>
      <c r="C9" s="17">
        <f>SUM(C7:C8)</f>
        <v>0</v>
      </c>
      <c r="D9" s="17">
        <f>SUM(D7:D8)</f>
        <v>1</v>
      </c>
      <c r="E9" s="17">
        <f t="shared" si="0"/>
        <v>62</v>
      </c>
      <c r="F9" s="18">
        <f>SUM(F7:F8)</f>
        <v>0</v>
      </c>
      <c r="G9" s="18"/>
      <c r="H9" s="18">
        <f>SUM(H7:H8)</f>
        <v>0</v>
      </c>
      <c r="I9" s="17"/>
      <c r="J9" s="18"/>
      <c r="K9" s="18"/>
      <c r="L9" s="17">
        <f>SUM(L7:L8)</f>
        <v>0</v>
      </c>
      <c r="M9" s="19">
        <f>L9/E9*100</f>
        <v>0</v>
      </c>
      <c r="N9" s="20"/>
      <c r="O9" s="30">
        <f>SUM(O7:O8)</f>
        <v>62</v>
      </c>
      <c r="P9" s="17">
        <f>SUM(P7:P8)</f>
        <v>8</v>
      </c>
      <c r="Q9" s="31"/>
      <c r="R9" s="21">
        <f>SUM(R7:R8)</f>
        <v>34</v>
      </c>
      <c r="S9" s="32">
        <f>(E9-H9)/E9*100</f>
        <v>100</v>
      </c>
      <c r="T9" s="33">
        <f t="shared" si="4"/>
        <v>67.741935483870961</v>
      </c>
      <c r="U9" s="34">
        <f>(P9*100+R9*64+(O9-P9-R9)*36+H9*14)/O9</f>
        <v>59.612903225806448</v>
      </c>
      <c r="V9" s="35"/>
    </row>
    <row r="10" spans="1:22" ht="56.25">
      <c r="A10" s="131" t="s">
        <v>43</v>
      </c>
      <c r="B10" s="132">
        <v>26</v>
      </c>
      <c r="C10" s="133"/>
      <c r="D10" s="133"/>
      <c r="E10" s="132">
        <f>B10-C10+D10</f>
        <v>26</v>
      </c>
      <c r="F10" s="133"/>
      <c r="G10" s="133"/>
      <c r="H10" s="133"/>
      <c r="I10" s="133"/>
      <c r="J10" s="133"/>
      <c r="K10" s="133"/>
      <c r="L10" s="133"/>
      <c r="M10" s="135"/>
      <c r="N10" s="136"/>
      <c r="O10" s="131">
        <v>26</v>
      </c>
      <c r="P10" s="133">
        <v>6</v>
      </c>
      <c r="Q10" s="137" t="s">
        <v>137</v>
      </c>
      <c r="R10" s="131">
        <v>18</v>
      </c>
      <c r="S10" s="139">
        <f t="shared" ref="S10:S12" si="5">(E10-H10)/E10*100</f>
        <v>100</v>
      </c>
      <c r="T10" s="140">
        <f t="shared" si="4"/>
        <v>92.307692307692307</v>
      </c>
      <c r="U10" s="140">
        <f t="shared" ref="U10:U12" si="6">(P10*100+R10*64+(O10-P10-R10-H10-L10)*36+H10*14)/O10</f>
        <v>70.15384615384616</v>
      </c>
      <c r="V10" s="141" t="s">
        <v>34</v>
      </c>
    </row>
    <row r="11" spans="1:22" ht="33.75">
      <c r="A11" s="131" t="s">
        <v>46</v>
      </c>
      <c r="B11" s="132">
        <v>22</v>
      </c>
      <c r="C11" s="133"/>
      <c r="D11" s="133"/>
      <c r="E11" s="132">
        <f t="shared" ref="E11:E12" si="7">B11-C11+D11</f>
        <v>22</v>
      </c>
      <c r="F11" s="133">
        <v>1</v>
      </c>
      <c r="G11" s="142" t="s">
        <v>138</v>
      </c>
      <c r="H11" s="133"/>
      <c r="I11" s="135">
        <f>H11/E11*100</f>
        <v>0</v>
      </c>
      <c r="J11" s="134"/>
      <c r="K11" s="142"/>
      <c r="L11" s="133">
        <v>1</v>
      </c>
      <c r="M11" s="27">
        <f t="shared" ref="M11" si="8">L11/E11*100</f>
        <v>4.5454545454545459</v>
      </c>
      <c r="N11" s="142" t="s">
        <v>138</v>
      </c>
      <c r="O11" s="131">
        <v>21</v>
      </c>
      <c r="P11" s="133">
        <v>3</v>
      </c>
      <c r="Q11" s="137" t="s">
        <v>38</v>
      </c>
      <c r="R11" s="131">
        <v>11</v>
      </c>
      <c r="S11" s="139">
        <f t="shared" si="5"/>
        <v>100</v>
      </c>
      <c r="T11" s="140">
        <f>(P11+R11)/O11*100</f>
        <v>66.666666666666657</v>
      </c>
      <c r="U11" s="140">
        <f t="shared" si="6"/>
        <v>58.095238095238095</v>
      </c>
      <c r="V11" s="15" t="s">
        <v>37</v>
      </c>
    </row>
    <row r="12" spans="1:22" ht="56.25">
      <c r="A12" s="131" t="s">
        <v>132</v>
      </c>
      <c r="B12" s="132">
        <v>22</v>
      </c>
      <c r="C12" s="133"/>
      <c r="D12" s="133"/>
      <c r="E12" s="132">
        <f t="shared" si="7"/>
        <v>22</v>
      </c>
      <c r="F12" s="133"/>
      <c r="G12" s="136"/>
      <c r="H12" s="133"/>
      <c r="I12" s="133"/>
      <c r="J12" s="133"/>
      <c r="K12" s="133"/>
      <c r="L12" s="133"/>
      <c r="M12" s="135"/>
      <c r="N12" s="136"/>
      <c r="O12" s="131">
        <v>22</v>
      </c>
      <c r="P12" s="133">
        <v>5</v>
      </c>
      <c r="Q12" s="137" t="s">
        <v>139</v>
      </c>
      <c r="R12" s="131">
        <v>10</v>
      </c>
      <c r="S12" s="139">
        <f t="shared" si="5"/>
        <v>100</v>
      </c>
      <c r="T12" s="140">
        <f t="shared" si="4"/>
        <v>68.181818181818173</v>
      </c>
      <c r="U12" s="140">
        <f t="shared" si="6"/>
        <v>63.272727272727273</v>
      </c>
      <c r="V12" s="15" t="s">
        <v>41</v>
      </c>
    </row>
    <row r="13" spans="1:22" ht="15.75">
      <c r="A13" s="29" t="s">
        <v>51</v>
      </c>
      <c r="B13" s="17">
        <f>SUM(B10:B12)</f>
        <v>70</v>
      </c>
      <c r="C13" s="17">
        <f>SUM(C10:C12)</f>
        <v>0</v>
      </c>
      <c r="D13" s="17">
        <f>SUM(D10:D12)</f>
        <v>0</v>
      </c>
      <c r="E13" s="17">
        <f t="shared" si="0"/>
        <v>70</v>
      </c>
      <c r="F13" s="18">
        <f>SUM(F10:F12)</f>
        <v>1</v>
      </c>
      <c r="G13" s="18"/>
      <c r="H13" s="18">
        <f>SUM(H10:H12)</f>
        <v>0</v>
      </c>
      <c r="I13" s="42">
        <f>H13/E13</f>
        <v>0</v>
      </c>
      <c r="J13" s="18"/>
      <c r="K13" s="18"/>
      <c r="L13" s="17">
        <f>SUM(L10:L12)</f>
        <v>1</v>
      </c>
      <c r="M13" s="33">
        <f t="shared" ref="M13:M19" si="9">L13/E13*100</f>
        <v>1.4285714285714286</v>
      </c>
      <c r="N13" s="20"/>
      <c r="O13" s="30">
        <f>SUM(O10:O12)</f>
        <v>69</v>
      </c>
      <c r="P13" s="21">
        <f>SUM(P10:P12)</f>
        <v>14</v>
      </c>
      <c r="Q13" s="31"/>
      <c r="R13" s="21">
        <f>SUM(R10:R12)</f>
        <v>39</v>
      </c>
      <c r="S13" s="32">
        <f>(O13-H13)/O13*100</f>
        <v>100</v>
      </c>
      <c r="T13" s="33">
        <f t="shared" si="4"/>
        <v>76.811594202898547</v>
      </c>
      <c r="U13" s="34">
        <f>(P13*100+R13*64+(O13-P13-R13)*36+H13*14)/O13</f>
        <v>64.811594202898547</v>
      </c>
      <c r="V13" s="35"/>
    </row>
    <row r="14" spans="1:22" ht="78.75">
      <c r="A14" s="131" t="s">
        <v>52</v>
      </c>
      <c r="B14" s="132">
        <v>32</v>
      </c>
      <c r="C14" s="133"/>
      <c r="D14" s="133"/>
      <c r="E14" s="132">
        <f>B14-C14+D14</f>
        <v>32</v>
      </c>
      <c r="F14" s="133"/>
      <c r="G14" s="136"/>
      <c r="H14" s="133"/>
      <c r="I14" s="133"/>
      <c r="J14" s="133"/>
      <c r="K14" s="133"/>
      <c r="L14" s="133"/>
      <c r="M14" s="140"/>
      <c r="N14" s="136"/>
      <c r="O14" s="131">
        <v>32</v>
      </c>
      <c r="P14" s="131">
        <v>7</v>
      </c>
      <c r="Q14" s="137" t="s">
        <v>140</v>
      </c>
      <c r="R14" s="131">
        <v>15</v>
      </c>
      <c r="S14" s="139">
        <f>(E14-H14)/E14*100</f>
        <v>100</v>
      </c>
      <c r="T14" s="140">
        <f>(P14+R14)/O14*100</f>
        <v>68.75</v>
      </c>
      <c r="U14" s="140">
        <f>(P14*100+R14*64+(O14-P14-R14-H14-L14)*36+H14*14)/O14</f>
        <v>63.125</v>
      </c>
      <c r="V14" s="141" t="s">
        <v>45</v>
      </c>
    </row>
    <row r="15" spans="1:22" ht="90">
      <c r="A15" s="131" t="s">
        <v>57</v>
      </c>
      <c r="B15" s="132">
        <v>32</v>
      </c>
      <c r="C15" s="133"/>
      <c r="D15" s="133"/>
      <c r="E15" s="132">
        <f>B15-C15+D15</f>
        <v>32</v>
      </c>
      <c r="F15" s="133">
        <v>1</v>
      </c>
      <c r="G15" s="136" t="s">
        <v>47</v>
      </c>
      <c r="H15" s="133">
        <v>1</v>
      </c>
      <c r="I15" s="135">
        <f>H15/E15*100</f>
        <v>3.125</v>
      </c>
      <c r="J15" s="134" t="s">
        <v>154</v>
      </c>
      <c r="K15" s="133"/>
      <c r="L15" s="133">
        <v>1</v>
      </c>
      <c r="M15" s="140">
        <f t="shared" ref="M15" si="10">L15/E15*100</f>
        <v>3.125</v>
      </c>
      <c r="N15" s="136" t="s">
        <v>48</v>
      </c>
      <c r="O15" s="131">
        <v>32</v>
      </c>
      <c r="P15" s="131">
        <v>8</v>
      </c>
      <c r="Q15" s="137" t="s">
        <v>49</v>
      </c>
      <c r="R15" s="131">
        <v>14</v>
      </c>
      <c r="S15" s="139">
        <f>(E15-H15)/E15*100</f>
        <v>96.875</v>
      </c>
      <c r="T15" s="140">
        <f>(P15+R15)/O15*100</f>
        <v>68.75</v>
      </c>
      <c r="U15" s="140">
        <f>(P15*100+R15*64+(O15-P15-R15-H15-L15)*36+H15*14)/O15</f>
        <v>62.4375</v>
      </c>
      <c r="V15" s="141" t="s">
        <v>50</v>
      </c>
    </row>
    <row r="16" spans="1:22" ht="15.75">
      <c r="A16" s="43" t="s">
        <v>61</v>
      </c>
      <c r="B16" s="44">
        <f>SUM(B14:B15)</f>
        <v>64</v>
      </c>
      <c r="C16" s="44">
        <f>SUM(C14:C15)</f>
        <v>0</v>
      </c>
      <c r="D16" s="44">
        <f>SUM(D14:D15)</f>
        <v>0</v>
      </c>
      <c r="E16" s="44">
        <f t="shared" si="0"/>
        <v>64</v>
      </c>
      <c r="F16" s="44">
        <f>SUM(F14:F15)</f>
        <v>1</v>
      </c>
      <c r="G16" s="44"/>
      <c r="H16" s="44">
        <f>SUM(H14:H15)</f>
        <v>1</v>
      </c>
      <c r="I16" s="45">
        <f t="shared" ref="I16" si="11">H16/E16*100</f>
        <v>1.5625</v>
      </c>
      <c r="J16" s="45"/>
      <c r="K16" s="45"/>
      <c r="L16" s="44">
        <f>SUM(L14:L15)</f>
        <v>1</v>
      </c>
      <c r="M16" s="46">
        <f t="shared" si="9"/>
        <v>1.5625</v>
      </c>
      <c r="N16" s="47"/>
      <c r="O16" s="48">
        <f>SUM(O14:O15)</f>
        <v>64</v>
      </c>
      <c r="P16" s="49">
        <f>SUM(P14:P15)</f>
        <v>15</v>
      </c>
      <c r="Q16" s="50"/>
      <c r="R16" s="49">
        <f>SUM(R14:R15)</f>
        <v>29</v>
      </c>
      <c r="S16" s="51">
        <f>(O16-H16)/O16*100</f>
        <v>98.4375</v>
      </c>
      <c r="T16" s="46">
        <f>(P16+R16)/(O16)*100</f>
        <v>68.75</v>
      </c>
      <c r="U16" s="52">
        <f>(P16*100+R16*64+(O16-P16-R16)*36+H16*14)/O16</f>
        <v>63.90625</v>
      </c>
      <c r="V16" s="53"/>
    </row>
    <row r="17" spans="1:22" ht="15.75">
      <c r="A17" s="54" t="s">
        <v>62</v>
      </c>
      <c r="B17" s="54">
        <f>B6+B9+B13+B16</f>
        <v>251</v>
      </c>
      <c r="C17" s="54">
        <f>C6+C9+C13+C16</f>
        <v>0</v>
      </c>
      <c r="D17" s="54">
        <f>D6+D9+D13+D16</f>
        <v>1</v>
      </c>
      <c r="E17" s="54">
        <f t="shared" si="0"/>
        <v>252</v>
      </c>
      <c r="F17" s="54">
        <f>F6+F9+F13+F16</f>
        <v>6</v>
      </c>
      <c r="G17" s="54"/>
      <c r="H17" s="54">
        <f>H6+H9+H13+H16</f>
        <v>1</v>
      </c>
      <c r="I17" s="55">
        <f>H17/E17</f>
        <v>3.968253968253968E-3</v>
      </c>
      <c r="J17" s="56"/>
      <c r="K17" s="56"/>
      <c r="L17" s="54">
        <f>L6+L9+L13+L16</f>
        <v>58</v>
      </c>
      <c r="M17" s="57">
        <f t="shared" si="9"/>
        <v>23.015873015873016</v>
      </c>
      <c r="N17" s="58"/>
      <c r="O17" s="54">
        <f>O9+O13+O16</f>
        <v>195</v>
      </c>
      <c r="P17" s="54">
        <f>P9+P13+P16</f>
        <v>37</v>
      </c>
      <c r="Q17" s="59"/>
      <c r="R17" s="54">
        <f>R9+R13+R16</f>
        <v>102</v>
      </c>
      <c r="S17" s="60">
        <f>(O17-H17)/O17*100</f>
        <v>99.487179487179489</v>
      </c>
      <c r="T17" s="61">
        <f>(P17+R17)/(O17)*100</f>
        <v>71.282051282051285</v>
      </c>
      <c r="U17" s="62">
        <f>(P17*100+R17*64+(O17-P17-R17)*36+H17*14)/O17</f>
        <v>62.861538461538458</v>
      </c>
      <c r="V17" s="63"/>
    </row>
    <row r="18" spans="1:22" ht="67.5">
      <c r="A18" s="155" t="s">
        <v>63</v>
      </c>
      <c r="B18" s="37">
        <v>20</v>
      </c>
      <c r="C18" s="38"/>
      <c r="D18" s="38"/>
      <c r="E18" s="37">
        <f>B18-C18+D18</f>
        <v>20</v>
      </c>
      <c r="F18" s="38"/>
      <c r="G18" s="39"/>
      <c r="H18" s="38"/>
      <c r="I18" s="38"/>
      <c r="J18" s="38"/>
      <c r="K18" s="38"/>
      <c r="L18" s="38"/>
      <c r="M18" s="27">
        <f t="shared" si="9"/>
        <v>0</v>
      </c>
      <c r="N18" s="39"/>
      <c r="O18" s="36">
        <v>22</v>
      </c>
      <c r="P18" s="36">
        <v>7</v>
      </c>
      <c r="Q18" s="40" t="s">
        <v>163</v>
      </c>
      <c r="R18" s="36">
        <v>9</v>
      </c>
      <c r="S18" s="26">
        <f>(E18-H18)/E18*100</f>
        <v>100</v>
      </c>
      <c r="T18" s="27">
        <f t="shared" ref="T18:T25" si="12">(P18+R18)/O18*100</f>
        <v>72.727272727272734</v>
      </c>
      <c r="U18" s="27">
        <f>(P18*100+R18*64+(O18-P18-R18-H18-L18)*36+H18*14)/O18</f>
        <v>67.818181818181813</v>
      </c>
      <c r="V18" s="15" t="s">
        <v>124</v>
      </c>
    </row>
    <row r="19" spans="1:22" ht="56.25">
      <c r="A19" s="36" t="s">
        <v>66</v>
      </c>
      <c r="B19" s="37">
        <v>22</v>
      </c>
      <c r="C19" s="38"/>
      <c r="D19" s="38"/>
      <c r="E19" s="37">
        <f>B19-C19+D19</f>
        <v>22</v>
      </c>
      <c r="F19" s="38">
        <v>3</v>
      </c>
      <c r="G19" s="39" t="s">
        <v>142</v>
      </c>
      <c r="H19" s="38"/>
      <c r="I19" s="38"/>
      <c r="J19" s="38"/>
      <c r="K19" s="38"/>
      <c r="L19" s="38">
        <v>3</v>
      </c>
      <c r="M19" s="27">
        <f t="shared" si="9"/>
        <v>13.636363636363635</v>
      </c>
      <c r="N19" s="39" t="s">
        <v>142</v>
      </c>
      <c r="O19" s="36">
        <v>16</v>
      </c>
      <c r="P19" s="36">
        <v>5</v>
      </c>
      <c r="Q19" s="40" t="s">
        <v>146</v>
      </c>
      <c r="R19" s="36">
        <v>6</v>
      </c>
      <c r="S19" s="26">
        <f>(E19-H19)/E19*100</f>
        <v>100</v>
      </c>
      <c r="T19" s="27">
        <f t="shared" si="12"/>
        <v>68.75</v>
      </c>
      <c r="U19" s="27">
        <f>(P19*100+R19*64+(O19-P19-R19-H19-L19)*36+H19*14)/O19</f>
        <v>59.75</v>
      </c>
      <c r="V19" s="15" t="s">
        <v>144</v>
      </c>
    </row>
    <row r="20" spans="1:22">
      <c r="A20" s="36" t="s">
        <v>141</v>
      </c>
      <c r="B20" s="37">
        <v>23</v>
      </c>
      <c r="C20" s="9"/>
      <c r="D20" s="38">
        <v>0</v>
      </c>
      <c r="E20" s="37">
        <f>B20-C20+D20</f>
        <v>23</v>
      </c>
      <c r="F20" s="38"/>
      <c r="G20" s="39"/>
      <c r="H20" s="38"/>
      <c r="I20" s="38"/>
      <c r="J20" s="38"/>
      <c r="K20" s="38"/>
      <c r="L20" s="38"/>
      <c r="M20" s="27">
        <f>L20/E20*100</f>
        <v>0</v>
      </c>
      <c r="N20" s="39"/>
      <c r="O20" s="36">
        <v>23</v>
      </c>
      <c r="P20" s="36">
        <v>0</v>
      </c>
      <c r="Q20" s="40"/>
      <c r="R20" s="36">
        <v>16</v>
      </c>
      <c r="S20" s="26">
        <f>(E20-H20)/E20*100</f>
        <v>100</v>
      </c>
      <c r="T20" s="27">
        <f t="shared" si="12"/>
        <v>69.565217391304344</v>
      </c>
      <c r="U20" s="27">
        <f>(P20*100+R20*64+(O20-P20-R20-H20-L20)*36+H20*14)/O20</f>
        <v>55.478260869565219</v>
      </c>
      <c r="V20" s="41" t="s">
        <v>145</v>
      </c>
    </row>
    <row r="21" spans="1:22" ht="15.75">
      <c r="A21" s="65" t="s">
        <v>70</v>
      </c>
      <c r="B21" s="66">
        <f>SUM(B18:B20)</f>
        <v>65</v>
      </c>
      <c r="C21" s="66">
        <f>SUM(C18:C20)</f>
        <v>0</v>
      </c>
      <c r="D21" s="66">
        <f>SUM(D18:D20)</f>
        <v>0</v>
      </c>
      <c r="E21" s="66">
        <f t="shared" si="0"/>
        <v>65</v>
      </c>
      <c r="F21" s="66">
        <f>SUM(F18:F20)</f>
        <v>3</v>
      </c>
      <c r="G21" s="66"/>
      <c r="H21" s="66">
        <f>SUM(H18:H20)</f>
        <v>0</v>
      </c>
      <c r="I21" s="67">
        <f>H21/E21*100</f>
        <v>0</v>
      </c>
      <c r="J21" s="67"/>
      <c r="K21" s="67"/>
      <c r="L21" s="66">
        <f>SUM(L18:L20)</f>
        <v>3</v>
      </c>
      <c r="M21" s="68">
        <f>L21/E21*100</f>
        <v>4.6153846153846159</v>
      </c>
      <c r="N21" s="69"/>
      <c r="O21" s="70">
        <f>SUM(O18:O20)</f>
        <v>61</v>
      </c>
      <c r="P21" s="66">
        <f>SUM(P18:P20)</f>
        <v>12</v>
      </c>
      <c r="Q21" s="71"/>
      <c r="R21" s="72">
        <f>SUM(R18:R20)</f>
        <v>31</v>
      </c>
      <c r="S21" s="73">
        <f t="shared" ref="S21:S30" si="13">(E21-H21)/E21*100</f>
        <v>100</v>
      </c>
      <c r="T21" s="68">
        <f t="shared" si="12"/>
        <v>70.491803278688522</v>
      </c>
      <c r="U21" s="74">
        <f>(P21*100+R21*64+(O21-P21-R21)*36+H21*14)/O21</f>
        <v>62.819672131147541</v>
      </c>
      <c r="V21" s="75"/>
    </row>
    <row r="22" spans="1:22" ht="90">
      <c r="A22" s="36" t="s">
        <v>71</v>
      </c>
      <c r="B22" s="37">
        <v>32</v>
      </c>
      <c r="C22" s="9"/>
      <c r="D22" s="9"/>
      <c r="E22" s="37">
        <f>B22-C22+D22</f>
        <v>32</v>
      </c>
      <c r="F22" s="38"/>
      <c r="G22" s="38"/>
      <c r="H22" s="38"/>
      <c r="I22" s="38"/>
      <c r="J22" s="38"/>
      <c r="K22" s="38"/>
      <c r="L22" s="38"/>
      <c r="M22" s="64"/>
      <c r="N22" s="39"/>
      <c r="O22" s="36">
        <v>32</v>
      </c>
      <c r="P22" s="36">
        <v>7</v>
      </c>
      <c r="Q22" s="25" t="s">
        <v>186</v>
      </c>
      <c r="R22" s="36">
        <v>18</v>
      </c>
      <c r="S22" s="26">
        <f>(E22-H22)/E22*100</f>
        <v>100</v>
      </c>
      <c r="T22" s="27">
        <f t="shared" si="12"/>
        <v>78.125</v>
      </c>
      <c r="U22" s="27">
        <f>(P22*100+R22*64+(O22-P22-R22-H22-L22)*36+H22*14)/O22</f>
        <v>65.75</v>
      </c>
      <c r="V22" s="15" t="s">
        <v>65</v>
      </c>
    </row>
    <row r="23" spans="1:22">
      <c r="A23" s="36" t="s">
        <v>74</v>
      </c>
      <c r="B23" s="37">
        <v>28</v>
      </c>
      <c r="C23" s="9"/>
      <c r="D23" s="38"/>
      <c r="E23" s="37">
        <f>B23-C23+D23</f>
        <v>28</v>
      </c>
      <c r="F23" s="38">
        <v>1</v>
      </c>
      <c r="G23" s="39" t="s">
        <v>67</v>
      </c>
      <c r="H23" s="38"/>
      <c r="I23" s="38"/>
      <c r="J23" s="38"/>
      <c r="K23" s="38"/>
      <c r="L23" s="38">
        <v>1</v>
      </c>
      <c r="M23" s="27">
        <f>L23/E23*100</f>
        <v>3.5714285714285712</v>
      </c>
      <c r="N23" s="39" t="s">
        <v>67</v>
      </c>
      <c r="O23" s="36">
        <v>27</v>
      </c>
      <c r="P23" s="36">
        <v>1</v>
      </c>
      <c r="Q23" s="40" t="s">
        <v>143</v>
      </c>
      <c r="R23" s="36">
        <v>8</v>
      </c>
      <c r="S23" s="26">
        <f>(E23-H23)/E23*100</f>
        <v>100</v>
      </c>
      <c r="T23" s="27">
        <f t="shared" si="12"/>
        <v>33.333333333333329</v>
      </c>
      <c r="U23" s="27">
        <f>(P23*100+R23*64+(O23-P23-R23-H23-L23)*36+H23*14)/O23</f>
        <v>45.333333333333336</v>
      </c>
      <c r="V23" s="41" t="s">
        <v>69</v>
      </c>
    </row>
    <row r="24" spans="1:22" ht="15.75">
      <c r="A24" s="65" t="s">
        <v>79</v>
      </c>
      <c r="B24" s="66">
        <f>SUM(B22:B23)</f>
        <v>60</v>
      </c>
      <c r="C24" s="66">
        <f>SUM(C22:C23)</f>
        <v>0</v>
      </c>
      <c r="D24" s="66">
        <f>SUM(D22:D23)</f>
        <v>0</v>
      </c>
      <c r="E24" s="66">
        <f t="shared" si="0"/>
        <v>60</v>
      </c>
      <c r="F24" s="66">
        <f>SUM(F22:F23)</f>
        <v>1</v>
      </c>
      <c r="G24" s="66"/>
      <c r="H24" s="66">
        <f>SUM(H22:H23)</f>
        <v>0</v>
      </c>
      <c r="I24" s="67">
        <f>H24/E24*100</f>
        <v>0</v>
      </c>
      <c r="J24" s="67"/>
      <c r="K24" s="67"/>
      <c r="L24" s="66">
        <f>SUM(L22:L23)</f>
        <v>1</v>
      </c>
      <c r="M24" s="68">
        <f>L24/E24*100</f>
        <v>1.6666666666666667</v>
      </c>
      <c r="N24" s="69"/>
      <c r="O24" s="70">
        <f>SUM(O22:O23)</f>
        <v>59</v>
      </c>
      <c r="P24" s="66">
        <f>SUM(P22:P23)</f>
        <v>8</v>
      </c>
      <c r="Q24" s="81"/>
      <c r="R24" s="72">
        <f>SUM(R22:R23)</f>
        <v>26</v>
      </c>
      <c r="S24" s="82">
        <f t="shared" si="13"/>
        <v>100</v>
      </c>
      <c r="T24" s="68">
        <f t="shared" si="12"/>
        <v>57.627118644067799</v>
      </c>
      <c r="U24" s="74">
        <f>(P24*100+R24*64+(O24-P24-R24)*36+H24*14)/O24</f>
        <v>57.016949152542374</v>
      </c>
      <c r="V24" s="75"/>
    </row>
    <row r="25" spans="1:22" ht="67.5">
      <c r="A25" s="36" t="s">
        <v>80</v>
      </c>
      <c r="B25" s="37">
        <v>28</v>
      </c>
      <c r="C25" s="38"/>
      <c r="D25" s="38"/>
      <c r="E25" s="37">
        <f t="shared" si="0"/>
        <v>28</v>
      </c>
      <c r="F25" s="38"/>
      <c r="G25" s="76"/>
      <c r="H25" s="38">
        <v>0</v>
      </c>
      <c r="I25" s="38"/>
      <c r="J25" s="38"/>
      <c r="K25" s="38"/>
      <c r="L25" s="38">
        <v>0</v>
      </c>
      <c r="M25" s="64">
        <f t="shared" ref="M25" si="14">L25/E25*100</f>
        <v>0</v>
      </c>
      <c r="N25" s="39"/>
      <c r="O25" s="36">
        <v>28</v>
      </c>
      <c r="P25" s="36">
        <v>6</v>
      </c>
      <c r="Q25" s="77" t="s">
        <v>149</v>
      </c>
      <c r="R25" s="36">
        <v>13</v>
      </c>
      <c r="S25" s="78">
        <f t="shared" si="13"/>
        <v>100</v>
      </c>
      <c r="T25" s="79">
        <f t="shared" si="12"/>
        <v>67.857142857142861</v>
      </c>
      <c r="U25" s="27">
        <f>(P25*100+R25*64+(O25-P25-R25-H25-L25)*36+H25*14)/O25</f>
        <v>62.714285714285715</v>
      </c>
      <c r="V25" s="41" t="s">
        <v>73</v>
      </c>
    </row>
    <row r="26" spans="1:22" ht="21">
      <c r="A26" s="36" t="s">
        <v>83</v>
      </c>
      <c r="B26" s="37">
        <v>26</v>
      </c>
      <c r="C26" s="38"/>
      <c r="D26" s="38">
        <v>1</v>
      </c>
      <c r="E26" s="37">
        <f>B26-C26+D26</f>
        <v>27</v>
      </c>
      <c r="F26" s="38">
        <v>2</v>
      </c>
      <c r="G26" s="39" t="s">
        <v>75</v>
      </c>
      <c r="H26" s="38">
        <v>0</v>
      </c>
      <c r="I26" s="64">
        <f>H26/E26</f>
        <v>0</v>
      </c>
      <c r="J26" s="39"/>
      <c r="K26" s="39"/>
      <c r="L26" s="38">
        <v>1</v>
      </c>
      <c r="M26" s="27">
        <f>L26/E26*100</f>
        <v>3.7037037037037033</v>
      </c>
      <c r="N26" s="39" t="s">
        <v>185</v>
      </c>
      <c r="O26" s="36">
        <v>25</v>
      </c>
      <c r="P26" s="36">
        <v>1</v>
      </c>
      <c r="Q26" s="80" t="s">
        <v>150</v>
      </c>
      <c r="R26" s="36">
        <v>11</v>
      </c>
      <c r="S26" s="78">
        <f t="shared" si="13"/>
        <v>100</v>
      </c>
      <c r="T26" s="79">
        <f>(P26+R26)/O26*100</f>
        <v>48</v>
      </c>
      <c r="U26" s="27">
        <f>(P26*100+R26*64+(O26-P26-R26-H26-L26)*36+H26*14)/O26</f>
        <v>49.44</v>
      </c>
      <c r="V26" s="41" t="s">
        <v>78</v>
      </c>
    </row>
    <row r="27" spans="1:22" ht="15.75">
      <c r="A27" s="65" t="s">
        <v>88</v>
      </c>
      <c r="B27" s="66">
        <f>SUM(B25:B26)</f>
        <v>54</v>
      </c>
      <c r="C27" s="66">
        <f>SUM(C25:C26)</f>
        <v>0</v>
      </c>
      <c r="D27" s="66">
        <f>SUM(D25:D26)</f>
        <v>1</v>
      </c>
      <c r="E27" s="66">
        <f t="shared" si="0"/>
        <v>55</v>
      </c>
      <c r="F27" s="67">
        <f>SUM(F25:F26)</f>
        <v>2</v>
      </c>
      <c r="G27" s="67"/>
      <c r="H27" s="67">
        <f>SUM(H25:H26)</f>
        <v>0</v>
      </c>
      <c r="I27" s="67">
        <f>H27/E27*100</f>
        <v>0</v>
      </c>
      <c r="J27" s="67"/>
      <c r="K27" s="67"/>
      <c r="L27" s="66">
        <f>SUM(L25:L26)</f>
        <v>1</v>
      </c>
      <c r="M27" s="68">
        <f t="shared" ref="M27:M38" si="15">L27/E27*100</f>
        <v>1.8181818181818181</v>
      </c>
      <c r="N27" s="69"/>
      <c r="O27" s="70">
        <f>SUM(O25:O26)</f>
        <v>53</v>
      </c>
      <c r="P27" s="66">
        <f>SUM(P25:P26)</f>
        <v>7</v>
      </c>
      <c r="Q27" s="71"/>
      <c r="R27" s="72">
        <f>SUM(R25:R26)</f>
        <v>24</v>
      </c>
      <c r="S27" s="73">
        <f t="shared" si="13"/>
        <v>100</v>
      </c>
      <c r="T27" s="68">
        <f>(P27+R27)/O27*100</f>
        <v>58.490566037735846</v>
      </c>
      <c r="U27" s="74">
        <f>(P27*100+R27*64+(O27-P27-R27)*36+H27*14)/O27</f>
        <v>57.132075471698116</v>
      </c>
      <c r="V27" s="75"/>
    </row>
    <row r="28" spans="1:22" ht="33.75">
      <c r="A28" s="36" t="s">
        <v>89</v>
      </c>
      <c r="B28" s="37">
        <v>20</v>
      </c>
      <c r="C28" s="38"/>
      <c r="D28" s="38">
        <v>1</v>
      </c>
      <c r="E28" s="37">
        <f t="shared" si="0"/>
        <v>21</v>
      </c>
      <c r="F28" s="38"/>
      <c r="G28" s="38"/>
      <c r="H28" s="38">
        <v>0</v>
      </c>
      <c r="I28" s="38"/>
      <c r="J28" s="38"/>
      <c r="K28" s="38"/>
      <c r="L28" s="38">
        <v>0</v>
      </c>
      <c r="M28" s="64">
        <f t="shared" si="15"/>
        <v>0</v>
      </c>
      <c r="N28" s="39"/>
      <c r="O28" s="36">
        <v>20</v>
      </c>
      <c r="P28" s="36">
        <v>3</v>
      </c>
      <c r="Q28" s="77" t="s">
        <v>151</v>
      </c>
      <c r="R28" s="36">
        <v>12</v>
      </c>
      <c r="S28" s="78">
        <f t="shared" si="13"/>
        <v>100</v>
      </c>
      <c r="T28" s="27">
        <f t="shared" ref="T28:T29" si="16">(P28+R28)/O28*100</f>
        <v>75</v>
      </c>
      <c r="U28" s="27">
        <f>(P28*100+R28*64+(O28-P28-R28-H28-L28)*36+H28*14)/O28</f>
        <v>62.4</v>
      </c>
      <c r="V28" s="41" t="s">
        <v>82</v>
      </c>
    </row>
    <row r="29" spans="1:22">
      <c r="A29" s="36" t="s">
        <v>91</v>
      </c>
      <c r="B29" s="37">
        <v>19</v>
      </c>
      <c r="C29" s="38"/>
      <c r="D29" s="38"/>
      <c r="E29" s="37">
        <f t="shared" si="0"/>
        <v>19</v>
      </c>
      <c r="F29" s="38"/>
      <c r="G29" s="38"/>
      <c r="H29" s="38">
        <v>0</v>
      </c>
      <c r="I29" s="64">
        <f>H29/E29</f>
        <v>0</v>
      </c>
      <c r="J29" s="76"/>
      <c r="K29" s="76"/>
      <c r="L29" s="38"/>
      <c r="M29" s="64">
        <f t="shared" si="15"/>
        <v>0</v>
      </c>
      <c r="N29" s="39"/>
      <c r="O29" s="36">
        <v>19</v>
      </c>
      <c r="P29" s="36">
        <v>1</v>
      </c>
      <c r="Q29" s="77" t="s">
        <v>84</v>
      </c>
      <c r="R29" s="36">
        <v>12</v>
      </c>
      <c r="S29" s="78">
        <f t="shared" si="13"/>
        <v>100</v>
      </c>
      <c r="T29" s="27">
        <f t="shared" si="16"/>
        <v>68.421052631578945</v>
      </c>
      <c r="U29" s="27">
        <f>(P29*100+R29*64+(O29-P29-R29-H29-L29)*36+H29*14)/O29</f>
        <v>57.05263157894737</v>
      </c>
      <c r="V29" s="41" t="s">
        <v>85</v>
      </c>
    </row>
    <row r="30" spans="1:22">
      <c r="A30" s="36" t="s">
        <v>94</v>
      </c>
      <c r="B30" s="37">
        <v>24</v>
      </c>
      <c r="C30" s="38"/>
      <c r="D30" s="38"/>
      <c r="E30" s="37">
        <f t="shared" si="0"/>
        <v>24</v>
      </c>
      <c r="F30" s="38"/>
      <c r="G30" s="38"/>
      <c r="H30" s="38">
        <v>0</v>
      </c>
      <c r="I30" s="64">
        <f>H30/E30</f>
        <v>0</v>
      </c>
      <c r="J30" s="85"/>
      <c r="K30" s="143"/>
      <c r="L30" s="38"/>
      <c r="M30" s="64">
        <f t="shared" si="15"/>
        <v>0</v>
      </c>
      <c r="N30" s="12"/>
      <c r="O30" s="36">
        <v>24</v>
      </c>
      <c r="P30" s="36"/>
      <c r="Q30" s="83"/>
      <c r="R30" s="36">
        <v>3</v>
      </c>
      <c r="S30" s="78">
        <f t="shared" si="13"/>
        <v>100</v>
      </c>
      <c r="T30" s="27">
        <f>(P30+R30)/O30*100</f>
        <v>12.5</v>
      </c>
      <c r="U30" s="27">
        <f>(P30*100+R30*64+(O30-P30-R30-H30-L30)*36+H30*14)/O30</f>
        <v>39.5</v>
      </c>
      <c r="V30" s="41" t="s">
        <v>87</v>
      </c>
    </row>
    <row r="31" spans="1:22" ht="15.75">
      <c r="A31" s="65" t="s">
        <v>97</v>
      </c>
      <c r="B31" s="66">
        <f>SUM(B28:B30)</f>
        <v>63</v>
      </c>
      <c r="C31" s="66">
        <f>SUM(C28:C30)</f>
        <v>0</v>
      </c>
      <c r="D31" s="66">
        <f>SUM(D28:D30)</f>
        <v>1</v>
      </c>
      <c r="E31" s="66">
        <f t="shared" si="0"/>
        <v>64</v>
      </c>
      <c r="F31" s="67">
        <f>SUM(F28:F30)</f>
        <v>0</v>
      </c>
      <c r="G31" s="84"/>
      <c r="H31" s="67">
        <f>SUM(H28:H30)</f>
        <v>0</v>
      </c>
      <c r="I31" s="67">
        <f t="shared" ref="I31:I38" si="17">H31/E31*100</f>
        <v>0</v>
      </c>
      <c r="J31" s="67"/>
      <c r="K31" s="67"/>
      <c r="L31" s="66">
        <f>SUM(L28:L30)</f>
        <v>0</v>
      </c>
      <c r="M31" s="68">
        <f t="shared" si="15"/>
        <v>0</v>
      </c>
      <c r="N31" s="69"/>
      <c r="O31" s="70">
        <f>SUM(O28:O30)</f>
        <v>63</v>
      </c>
      <c r="P31" s="66">
        <f>SUM(P28:P30)</f>
        <v>4</v>
      </c>
      <c r="Q31" s="71"/>
      <c r="R31" s="72">
        <f>SUM(R28:R30)</f>
        <v>27</v>
      </c>
      <c r="S31" s="73">
        <f>(E31-H31)/E31*100</f>
        <v>100</v>
      </c>
      <c r="T31" s="68">
        <f>(P31+R31)/E31*100</f>
        <v>48.4375</v>
      </c>
      <c r="U31" s="74">
        <f>(P31*100+R31*64+(O31-P31-R31)*36+H31*14)/O31</f>
        <v>52.063492063492063</v>
      </c>
      <c r="V31" s="75"/>
    </row>
    <row r="32" spans="1:22">
      <c r="A32" s="36" t="s">
        <v>98</v>
      </c>
      <c r="B32" s="37">
        <v>25</v>
      </c>
      <c r="C32" s="38"/>
      <c r="D32" s="38"/>
      <c r="E32" s="37">
        <f t="shared" si="0"/>
        <v>25</v>
      </c>
      <c r="F32" s="38"/>
      <c r="G32" s="38"/>
      <c r="H32" s="38">
        <v>1</v>
      </c>
      <c r="I32" s="64">
        <f>H32/E32</f>
        <v>0.04</v>
      </c>
      <c r="J32" s="39" t="s">
        <v>153</v>
      </c>
      <c r="K32" s="143"/>
      <c r="L32" s="38">
        <v>0</v>
      </c>
      <c r="M32" s="64">
        <f t="shared" si="15"/>
        <v>0</v>
      </c>
      <c r="N32" s="39"/>
      <c r="O32" s="36">
        <v>25</v>
      </c>
      <c r="P32" s="36">
        <v>0</v>
      </c>
      <c r="Q32" s="77"/>
      <c r="R32" s="36">
        <v>11</v>
      </c>
      <c r="S32" s="78">
        <f t="shared" ref="S32:S34" si="18">(E32-H32)/E32*100</f>
        <v>96</v>
      </c>
      <c r="T32" s="27">
        <f t="shared" ref="T32:T33" si="19">(P32+R32)/O32*100</f>
        <v>44</v>
      </c>
      <c r="U32" s="27">
        <f>(P32*100+R32*64+(O32-P32-R32-H32-L32)*36+H32*14)/O32</f>
        <v>47.44</v>
      </c>
      <c r="V32" s="41" t="s">
        <v>90</v>
      </c>
    </row>
    <row r="33" spans="1:22" ht="22.5">
      <c r="A33" s="36" t="s">
        <v>104</v>
      </c>
      <c r="B33" s="37">
        <v>25</v>
      </c>
      <c r="C33" s="38"/>
      <c r="D33" s="38"/>
      <c r="E33" s="37">
        <f t="shared" si="0"/>
        <v>25</v>
      </c>
      <c r="F33" s="38"/>
      <c r="G33" s="38"/>
      <c r="H33" s="38">
        <v>0</v>
      </c>
      <c r="I33" s="64">
        <f>H33/E33</f>
        <v>0</v>
      </c>
      <c r="J33" s="38"/>
      <c r="K33" s="38"/>
      <c r="L33" s="38"/>
      <c r="M33" s="64"/>
      <c r="N33" s="39"/>
      <c r="O33" s="36">
        <v>25</v>
      </c>
      <c r="P33" s="36">
        <v>4</v>
      </c>
      <c r="Q33" s="77" t="s">
        <v>157</v>
      </c>
      <c r="R33" s="36">
        <v>11</v>
      </c>
      <c r="S33" s="78">
        <f t="shared" si="18"/>
        <v>100</v>
      </c>
      <c r="T33" s="27">
        <f t="shared" si="19"/>
        <v>60</v>
      </c>
      <c r="U33" s="27">
        <f>(P33*100+R33*64+(O33-P33-R33-H33-L33)*36+H33*14)/O33</f>
        <v>58.56</v>
      </c>
      <c r="V33" s="41" t="s">
        <v>93</v>
      </c>
    </row>
    <row r="34" spans="1:22">
      <c r="A34" s="36" t="s">
        <v>131</v>
      </c>
      <c r="B34" s="37">
        <v>20</v>
      </c>
      <c r="C34" s="38">
        <v>1</v>
      </c>
      <c r="D34" s="38"/>
      <c r="E34" s="37">
        <f t="shared" si="0"/>
        <v>19</v>
      </c>
      <c r="F34" s="38"/>
      <c r="G34" s="38"/>
      <c r="H34" s="38">
        <v>0</v>
      </c>
      <c r="I34" s="64">
        <f>H34/E34</f>
        <v>0</v>
      </c>
      <c r="J34" s="38"/>
      <c r="K34" s="38"/>
      <c r="L34" s="38"/>
      <c r="M34" s="64">
        <f t="shared" ref="M34" si="20">L34/E34*100</f>
        <v>0</v>
      </c>
      <c r="N34" s="12"/>
      <c r="O34" s="36">
        <v>20</v>
      </c>
      <c r="P34" s="36">
        <v>1</v>
      </c>
      <c r="Q34" s="77" t="s">
        <v>95</v>
      </c>
      <c r="R34" s="36">
        <v>2</v>
      </c>
      <c r="S34" s="78">
        <f t="shared" si="18"/>
        <v>100</v>
      </c>
      <c r="T34" s="27">
        <f>(P34+R34)/O34*100</f>
        <v>15</v>
      </c>
      <c r="U34" s="27">
        <f>(P34*100+R34*64+(O34-P34-R34-H34-L34)*36+H34*14)/O34</f>
        <v>42</v>
      </c>
      <c r="V34" s="41" t="s">
        <v>96</v>
      </c>
    </row>
    <row r="35" spans="1:22" ht="15.75">
      <c r="A35" s="65" t="s">
        <v>109</v>
      </c>
      <c r="B35" s="66">
        <f>SUM(B32:B34)</f>
        <v>70</v>
      </c>
      <c r="C35" s="66">
        <f>SUM(C32:C34)</f>
        <v>1</v>
      </c>
      <c r="D35" s="66">
        <f>SUM(D32:D34)</f>
        <v>0</v>
      </c>
      <c r="E35" s="66">
        <f t="shared" si="0"/>
        <v>69</v>
      </c>
      <c r="F35" s="66">
        <f>SUM(F32:F34)</f>
        <v>0</v>
      </c>
      <c r="G35" s="66"/>
      <c r="H35" s="66">
        <f>SUM(H32:H34)</f>
        <v>1</v>
      </c>
      <c r="I35" s="67">
        <f t="shared" si="17"/>
        <v>1.4492753623188406</v>
      </c>
      <c r="J35" s="67"/>
      <c r="K35" s="67"/>
      <c r="L35" s="66">
        <f>SUM(L32:L34)</f>
        <v>0</v>
      </c>
      <c r="M35" s="68">
        <f t="shared" si="15"/>
        <v>0</v>
      </c>
      <c r="N35" s="69"/>
      <c r="O35" s="70">
        <f>SUM(O32:O34)</f>
        <v>70</v>
      </c>
      <c r="P35" s="66">
        <f>SUM(P32:P34)</f>
        <v>5</v>
      </c>
      <c r="Q35" s="81"/>
      <c r="R35" s="72">
        <f>SUM(R32:R34)</f>
        <v>24</v>
      </c>
      <c r="S35" s="73">
        <f>(E35-H35)/E35*100</f>
        <v>98.550724637681171</v>
      </c>
      <c r="T35" s="68">
        <f t="shared" ref="T35:T36" si="21">(P35+R35)/O35*100</f>
        <v>41.428571428571431</v>
      </c>
      <c r="U35" s="74">
        <f>(P35*100+R35*64+(O35-P35-R35)*36+H35*16)/O35</f>
        <v>50.4</v>
      </c>
      <c r="V35" s="75"/>
    </row>
    <row r="36" spans="1:22" ht="15.75">
      <c r="A36" s="88" t="s">
        <v>110</v>
      </c>
      <c r="B36" s="89">
        <f>SUM(B35,B31,B27,B24,B21)</f>
        <v>312</v>
      </c>
      <c r="C36" s="89">
        <f>SUM(C35,C31,C27,C24,C21)</f>
        <v>1</v>
      </c>
      <c r="D36" s="89">
        <f>SUM(D35,D31,D27,D24,D21)</f>
        <v>2</v>
      </c>
      <c r="E36" s="89">
        <f t="shared" si="0"/>
        <v>313</v>
      </c>
      <c r="F36" s="89">
        <f>F21+F24+F27+F31+F35</f>
        <v>6</v>
      </c>
      <c r="G36" s="89"/>
      <c r="H36" s="89">
        <f>H21+H24+H27+H31+H35</f>
        <v>1</v>
      </c>
      <c r="I36" s="90">
        <f t="shared" si="17"/>
        <v>0.31948881789137379</v>
      </c>
      <c r="J36" s="90"/>
      <c r="K36" s="90"/>
      <c r="L36" s="89">
        <f>L21+L24+L27+L31+L35</f>
        <v>5</v>
      </c>
      <c r="M36" s="91">
        <f t="shared" si="15"/>
        <v>1.5974440894568689</v>
      </c>
      <c r="N36" s="92"/>
      <c r="O36" s="89">
        <f>O21+O24+O27+O31+O35</f>
        <v>306</v>
      </c>
      <c r="P36" s="89">
        <f>P21+P24+P27+P31+P35</f>
        <v>36</v>
      </c>
      <c r="Q36" s="93"/>
      <c r="R36" s="89">
        <f>R21+R24+R27+R31+R35</f>
        <v>132</v>
      </c>
      <c r="S36" s="91">
        <f>(O36-H36)/O36*100</f>
        <v>99.673202614379079</v>
      </c>
      <c r="T36" s="91">
        <f t="shared" si="21"/>
        <v>54.901960784313729</v>
      </c>
      <c r="U36" s="91">
        <f>(P36*100+R36*64+(O36-P36-R36)*36+H36*14)/O36</f>
        <v>55.653594771241828</v>
      </c>
      <c r="V36" s="94"/>
    </row>
    <row r="37" spans="1:22" ht="15">
      <c r="A37" s="95" t="s">
        <v>111</v>
      </c>
      <c r="B37" s="95">
        <f>SUM(B17+B36)</f>
        <v>563</v>
      </c>
      <c r="C37" s="95">
        <f>SUM(C17+C36)</f>
        <v>1</v>
      </c>
      <c r="D37" s="95">
        <f>SUM(D17+D36)</f>
        <v>3</v>
      </c>
      <c r="E37" s="95">
        <f t="shared" si="0"/>
        <v>565</v>
      </c>
      <c r="F37" s="95">
        <f>F17+F36</f>
        <v>12</v>
      </c>
      <c r="G37" s="95"/>
      <c r="H37" s="95">
        <f>H17+H36</f>
        <v>2</v>
      </c>
      <c r="I37" s="96">
        <f t="shared" si="17"/>
        <v>0.35398230088495575</v>
      </c>
      <c r="J37" s="96"/>
      <c r="K37" s="96"/>
      <c r="L37" s="95">
        <f>L17+L36</f>
        <v>63</v>
      </c>
      <c r="M37" s="97">
        <f t="shared" si="15"/>
        <v>11.150442477876107</v>
      </c>
      <c r="N37" s="98"/>
      <c r="O37" s="99">
        <f>O17+O36</f>
        <v>501</v>
      </c>
      <c r="P37" s="99">
        <f>SUM(P17,P36)</f>
        <v>73</v>
      </c>
      <c r="Q37" s="100"/>
      <c r="R37" s="95">
        <f>R17+R36</f>
        <v>234</v>
      </c>
      <c r="S37" s="101">
        <f>(O37-H37)/O37*100</f>
        <v>99.600798403193608</v>
      </c>
      <c r="T37" s="101">
        <f>(P37+R37)/O37*100</f>
        <v>61.277445109780437</v>
      </c>
      <c r="U37" s="101">
        <f>(P37*100+R37*64+(O37-P37-R37)*36+H37*16)/O37</f>
        <v>58.467065868263475</v>
      </c>
      <c r="V37" s="95"/>
    </row>
    <row r="38" spans="1:22">
      <c r="A38" s="36" t="s">
        <v>112</v>
      </c>
      <c r="B38" s="37">
        <v>23</v>
      </c>
      <c r="C38" s="38"/>
      <c r="D38" s="38"/>
      <c r="E38" s="37">
        <f t="shared" si="0"/>
        <v>23</v>
      </c>
      <c r="F38" s="9"/>
      <c r="G38" s="9"/>
      <c r="H38" s="38">
        <v>0</v>
      </c>
      <c r="I38" s="38">
        <f t="shared" si="17"/>
        <v>0</v>
      </c>
      <c r="J38" s="38"/>
      <c r="K38" s="38"/>
      <c r="L38" s="38"/>
      <c r="M38" s="64">
        <f t="shared" si="15"/>
        <v>0</v>
      </c>
      <c r="N38" s="39"/>
      <c r="O38" s="36"/>
      <c r="P38" s="36"/>
      <c r="Q38" s="102"/>
      <c r="R38" s="36"/>
      <c r="S38" s="78"/>
      <c r="T38" s="27" t="e">
        <f t="shared" ref="T38:T43" si="22">(P38+R38)/O38*100</f>
        <v>#DIV/0!</v>
      </c>
      <c r="U38" s="27" t="e">
        <f t="shared" ref="U38:U44" si="23">(P38*100+R38*64+(O38-P38-R38-H38-L38)*36+H38*14)/O38</f>
        <v>#DIV/0!</v>
      </c>
      <c r="V38" s="41"/>
    </row>
    <row r="39" spans="1:22" ht="15.75">
      <c r="A39" s="65" t="s">
        <v>117</v>
      </c>
      <c r="B39" s="66">
        <f>SUM(B38:B38)</f>
        <v>23</v>
      </c>
      <c r="C39" s="66">
        <f>SUM(C38:C38)</f>
        <v>0</v>
      </c>
      <c r="D39" s="66">
        <f>SUM(D38:D38)</f>
        <v>0</v>
      </c>
      <c r="E39" s="66">
        <f t="shared" si="0"/>
        <v>23</v>
      </c>
      <c r="F39" s="66">
        <f>SUM(F38:F38)</f>
        <v>0</v>
      </c>
      <c r="G39" s="66"/>
      <c r="H39" s="66">
        <f>SUM(H38:H38)</f>
        <v>0</v>
      </c>
      <c r="I39" s="67">
        <f>H39/E39*100</f>
        <v>0</v>
      </c>
      <c r="J39" s="67"/>
      <c r="K39" s="67"/>
      <c r="L39" s="66">
        <f>SUM(L38:L38)</f>
        <v>0</v>
      </c>
      <c r="M39" s="68">
        <v>0</v>
      </c>
      <c r="N39" s="69"/>
      <c r="O39" s="72">
        <f>SUM(O38:O38)</f>
        <v>0</v>
      </c>
      <c r="P39" s="72">
        <f>SUM(P38:P38)</f>
        <v>0</v>
      </c>
      <c r="Q39" s="81"/>
      <c r="R39" s="72">
        <f>SUM(R38:R38)</f>
        <v>0</v>
      </c>
      <c r="S39" s="73">
        <f t="shared" ref="S39:S44" si="24">(E39-H39)/E39*100</f>
        <v>100</v>
      </c>
      <c r="T39" s="103" t="e">
        <f t="shared" si="22"/>
        <v>#DIV/0!</v>
      </c>
      <c r="U39" s="103" t="e">
        <f t="shared" si="23"/>
        <v>#DIV/0!</v>
      </c>
      <c r="V39" s="75"/>
    </row>
    <row r="40" spans="1:22">
      <c r="A40" s="36" t="s">
        <v>118</v>
      </c>
      <c r="B40" s="37">
        <v>23</v>
      </c>
      <c r="C40" s="38"/>
      <c r="D40" s="38"/>
      <c r="E40" s="37">
        <f t="shared" si="0"/>
        <v>23</v>
      </c>
      <c r="F40" s="9"/>
      <c r="G40" s="9"/>
      <c r="H40" s="38">
        <v>0</v>
      </c>
      <c r="I40" s="38">
        <f t="shared" ref="I40:I41" si="25">H40/E40*100</f>
        <v>0</v>
      </c>
      <c r="J40" s="38"/>
      <c r="K40" s="38"/>
      <c r="L40" s="38"/>
      <c r="M40" s="64">
        <f t="shared" ref="M40:M41" si="26">L40/E40*100</f>
        <v>0</v>
      </c>
      <c r="N40" s="39"/>
      <c r="O40" s="36"/>
      <c r="P40" s="36"/>
      <c r="Q40" s="102"/>
      <c r="R40" s="36"/>
      <c r="S40" s="78"/>
      <c r="T40" s="27" t="e">
        <f t="shared" si="22"/>
        <v>#DIV/0!</v>
      </c>
      <c r="U40" s="27" t="e">
        <f t="shared" si="23"/>
        <v>#DIV/0!</v>
      </c>
      <c r="V40" s="41" t="s">
        <v>114</v>
      </c>
    </row>
    <row r="41" spans="1:22">
      <c r="A41" s="36" t="s">
        <v>122</v>
      </c>
      <c r="B41" s="37">
        <v>20</v>
      </c>
      <c r="C41" s="38">
        <v>1</v>
      </c>
      <c r="D41" s="38"/>
      <c r="E41" s="37">
        <f t="shared" si="0"/>
        <v>19</v>
      </c>
      <c r="F41" s="9"/>
      <c r="G41" s="9"/>
      <c r="H41" s="38">
        <v>0</v>
      </c>
      <c r="I41" s="38">
        <f t="shared" si="25"/>
        <v>0</v>
      </c>
      <c r="J41" s="38"/>
      <c r="K41" s="38"/>
      <c r="L41" s="38"/>
      <c r="M41" s="64">
        <f t="shared" si="26"/>
        <v>0</v>
      </c>
      <c r="N41" s="39"/>
      <c r="O41" s="36"/>
      <c r="P41" s="36"/>
      <c r="Q41" s="102"/>
      <c r="R41" s="36"/>
      <c r="S41" s="78"/>
      <c r="T41" s="27" t="e">
        <f t="shared" si="22"/>
        <v>#DIV/0!</v>
      </c>
      <c r="U41" s="27" t="e">
        <f t="shared" si="23"/>
        <v>#DIV/0!</v>
      </c>
      <c r="V41" s="41" t="s">
        <v>116</v>
      </c>
    </row>
    <row r="42" spans="1:22">
      <c r="A42" s="105" t="s">
        <v>125</v>
      </c>
      <c r="B42" s="66">
        <f>SUM(B40:B41)</f>
        <v>43</v>
      </c>
      <c r="C42" s="66">
        <f t="shared" ref="C42:H42" si="27">SUM(C40:C41)</f>
        <v>1</v>
      </c>
      <c r="D42" s="66">
        <f t="shared" si="27"/>
        <v>0</v>
      </c>
      <c r="E42" s="66">
        <f t="shared" si="0"/>
        <v>42</v>
      </c>
      <c r="F42" s="66">
        <f t="shared" si="27"/>
        <v>0</v>
      </c>
      <c r="G42" s="66"/>
      <c r="H42" s="66">
        <f t="shared" si="27"/>
        <v>0</v>
      </c>
      <c r="I42" s="67">
        <f>H42/E42*100</f>
        <v>0</v>
      </c>
      <c r="J42" s="67"/>
      <c r="K42" s="67"/>
      <c r="L42" s="66">
        <f>SUM(L40:L41)</f>
        <v>0</v>
      </c>
      <c r="M42" s="68">
        <v>0</v>
      </c>
      <c r="N42" s="69"/>
      <c r="O42" s="66">
        <f t="shared" ref="O42:P42" si="28">SUM(O40:O41)</f>
        <v>0</v>
      </c>
      <c r="P42" s="66">
        <f t="shared" si="28"/>
        <v>0</v>
      </c>
      <c r="Q42" s="106"/>
      <c r="R42" s="66">
        <f>SUM(R40:R41)</f>
        <v>0</v>
      </c>
      <c r="S42" s="73">
        <f t="shared" si="24"/>
        <v>100</v>
      </c>
      <c r="T42" s="103" t="e">
        <f t="shared" si="22"/>
        <v>#DIV/0!</v>
      </c>
      <c r="U42" s="103" t="e">
        <f t="shared" si="23"/>
        <v>#DIV/0!</v>
      </c>
      <c r="V42" s="75"/>
    </row>
    <row r="43" spans="1:22">
      <c r="A43" s="37" t="s">
        <v>126</v>
      </c>
      <c r="B43" s="36">
        <f>SUM(B39,B42)</f>
        <v>66</v>
      </c>
      <c r="C43" s="36">
        <f>C39+C42</f>
        <v>1</v>
      </c>
      <c r="D43" s="36">
        <f>D39+D42</f>
        <v>0</v>
      </c>
      <c r="E43" s="36">
        <f>SUM(E39,E42)</f>
        <v>65</v>
      </c>
      <c r="F43" s="36">
        <f>F39+F42</f>
        <v>0</v>
      </c>
      <c r="G43" s="36"/>
      <c r="H43" s="36">
        <f>H39+H42</f>
        <v>0</v>
      </c>
      <c r="I43" s="36">
        <f>H43/E43*100</f>
        <v>0</v>
      </c>
      <c r="J43" s="36"/>
      <c r="K43" s="36"/>
      <c r="L43" s="36">
        <f>L39+L42</f>
        <v>0</v>
      </c>
      <c r="M43" s="107">
        <v>0</v>
      </c>
      <c r="N43" s="108"/>
      <c r="O43" s="36">
        <f>SUM(O39,O42)</f>
        <v>0</v>
      </c>
      <c r="P43" s="36">
        <f>P39+P42</f>
        <v>0</v>
      </c>
      <c r="Q43" s="109"/>
      <c r="R43" s="36">
        <f>R39+R42</f>
        <v>0</v>
      </c>
      <c r="S43" s="110"/>
      <c r="T43" s="107" t="e">
        <f t="shared" si="22"/>
        <v>#DIV/0!</v>
      </c>
      <c r="U43" s="107" t="e">
        <f t="shared" si="23"/>
        <v>#DIV/0!</v>
      </c>
      <c r="V43" s="41"/>
    </row>
    <row r="44" spans="1:22" ht="29.25">
      <c r="A44" s="111" t="s">
        <v>127</v>
      </c>
      <c r="B44" s="111">
        <f>SUM(B43,B36)</f>
        <v>378</v>
      </c>
      <c r="C44" s="111">
        <f>C36+C43</f>
        <v>2</v>
      </c>
      <c r="D44" s="111">
        <f>D36+D43</f>
        <v>2</v>
      </c>
      <c r="E44" s="37">
        <f t="shared" ref="E44:E45" si="29">B44-C44+D44</f>
        <v>378</v>
      </c>
      <c r="F44" s="111">
        <f>F36+F43</f>
        <v>6</v>
      </c>
      <c r="G44" s="111"/>
      <c r="H44" s="112">
        <f>H36+H43</f>
        <v>1</v>
      </c>
      <c r="I44" s="112">
        <f>H44/E44*100</f>
        <v>0.26455026455026454</v>
      </c>
      <c r="J44" s="112"/>
      <c r="K44" s="112"/>
      <c r="L44" s="111">
        <f>L36+L43</f>
        <v>5</v>
      </c>
      <c r="M44" s="113">
        <f>L44/E44*100</f>
        <v>1.3227513227513228</v>
      </c>
      <c r="N44" s="114"/>
      <c r="O44" s="111">
        <f>SUM(O43,O36)</f>
        <v>306</v>
      </c>
      <c r="P44" s="111">
        <f>SUM(P43,P36)</f>
        <v>36</v>
      </c>
      <c r="Q44" s="115"/>
      <c r="R44" s="111">
        <f>SUM(R43,R36)</f>
        <v>132</v>
      </c>
      <c r="S44" s="110">
        <f t="shared" si="24"/>
        <v>99.735449735449734</v>
      </c>
      <c r="T44" s="107">
        <f>(P44+R44)/O44*100</f>
        <v>54.901960784313729</v>
      </c>
      <c r="U44" s="107">
        <f t="shared" si="23"/>
        <v>54.947712418300654</v>
      </c>
      <c r="V44" s="116"/>
    </row>
    <row r="45" spans="1:22" ht="15.75">
      <c r="A45" s="117" t="s">
        <v>128</v>
      </c>
      <c r="B45" s="29">
        <f>SUM(B37,B43)</f>
        <v>629</v>
      </c>
      <c r="C45" s="29">
        <f>C17+C44</f>
        <v>2</v>
      </c>
      <c r="D45" s="29">
        <f>D17+D44</f>
        <v>3</v>
      </c>
      <c r="E45" s="29">
        <f t="shared" si="29"/>
        <v>630</v>
      </c>
      <c r="F45" s="29">
        <f>F17+F44</f>
        <v>12</v>
      </c>
      <c r="G45" s="29"/>
      <c r="H45" s="118">
        <f>H17+H44</f>
        <v>2</v>
      </c>
      <c r="I45" s="18">
        <f>H45/E45*100</f>
        <v>0.31746031746031744</v>
      </c>
      <c r="J45" s="118"/>
      <c r="K45" s="118"/>
      <c r="L45" s="29">
        <f>L17+L44</f>
        <v>63</v>
      </c>
      <c r="M45" s="33">
        <f>L45/E45*100</f>
        <v>10</v>
      </c>
      <c r="N45" s="119"/>
      <c r="O45" s="29">
        <f>SUM(O37,O43)</f>
        <v>501</v>
      </c>
      <c r="P45" s="29">
        <f>SUM(P37,P43)</f>
        <v>73</v>
      </c>
      <c r="Q45" s="120"/>
      <c r="R45" s="29">
        <f>SUM(R37,R43)</f>
        <v>234</v>
      </c>
      <c r="S45" s="121">
        <v>99.8</v>
      </c>
      <c r="T45" s="121">
        <f>(P45+R45)/O45*100</f>
        <v>61.277445109780437</v>
      </c>
      <c r="U45" s="29">
        <f>U37</f>
        <v>58.467065868263475</v>
      </c>
      <c r="V45" s="35"/>
    </row>
    <row r="47" spans="1:22" ht="15">
      <c r="A47" s="182" t="s">
        <v>156</v>
      </c>
      <c r="B47" s="182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</row>
    <row r="48" spans="1:22" ht="15">
      <c r="A48" s="183"/>
      <c r="B48" s="183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</row>
    <row r="49" spans="1:22" ht="15">
      <c r="A49" s="149"/>
      <c r="B49" s="149"/>
      <c r="C49" s="149"/>
      <c r="D49" s="149"/>
      <c r="E49" s="149"/>
      <c r="F49" s="149"/>
      <c r="G49" s="149"/>
      <c r="H49" s="149"/>
      <c r="I49" s="149"/>
      <c r="J49" s="149"/>
      <c r="K49" s="149"/>
      <c r="L49" s="149"/>
      <c r="M49" s="128"/>
      <c r="N49" s="149"/>
      <c r="O49" s="149"/>
      <c r="P49" s="149"/>
      <c r="Q49" s="129"/>
      <c r="R49" s="149"/>
      <c r="S49" s="130"/>
      <c r="T49" s="149"/>
      <c r="U49" s="149"/>
      <c r="V49" s="149"/>
    </row>
    <row r="50" spans="1:22" ht="15.75">
      <c r="B50" s="184" t="s">
        <v>158</v>
      </c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</row>
  </sheetData>
  <mergeCells count="19">
    <mergeCell ref="A1:V1"/>
    <mergeCell ref="A2:A3"/>
    <mergeCell ref="B2:B3"/>
    <mergeCell ref="C2:C3"/>
    <mergeCell ref="D2:D3"/>
    <mergeCell ref="E2:G2"/>
    <mergeCell ref="H2:K2"/>
    <mergeCell ref="L2:N2"/>
    <mergeCell ref="O2:O3"/>
    <mergeCell ref="P2:P3"/>
    <mergeCell ref="A47:V47"/>
    <mergeCell ref="A48:V48"/>
    <mergeCell ref="B50:N50"/>
    <mergeCell ref="Q2:Q3"/>
    <mergeCell ref="R2:R3"/>
    <mergeCell ref="S2:S3"/>
    <mergeCell ref="T2:T3"/>
    <mergeCell ref="U2:U3"/>
    <mergeCell ref="V2:V3"/>
  </mergeCells>
  <pageMargins left="0.70866141732283472" right="0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50"/>
  <sheetViews>
    <sheetView tabSelected="1" workbookViewId="0">
      <selection activeCell="X5" sqref="X5"/>
    </sheetView>
  </sheetViews>
  <sheetFormatPr defaultRowHeight="14.25"/>
  <cols>
    <col min="1" max="1" width="8.875" style="122" customWidth="1"/>
    <col min="2" max="2" width="4.875" style="122" customWidth="1"/>
    <col min="3" max="4" width="3.625" style="122" customWidth="1"/>
    <col min="5" max="5" width="4.375" style="122" customWidth="1"/>
    <col min="6" max="6" width="3.375" style="122" customWidth="1"/>
    <col min="7" max="7" width="7.875" style="122" customWidth="1"/>
    <col min="8" max="8" width="3.125" style="122" customWidth="1"/>
    <col min="9" max="9" width="3.375" style="122" customWidth="1"/>
    <col min="10" max="10" width="8" style="122" customWidth="1"/>
    <col min="11" max="11" width="5.75" style="122" customWidth="1"/>
    <col min="12" max="12" width="3.375" style="122" customWidth="1"/>
    <col min="13" max="13" width="4.625" style="123" customWidth="1"/>
    <col min="14" max="14" width="7.125" style="124" customWidth="1"/>
    <col min="15" max="15" width="4.375" style="122" customWidth="1"/>
    <col min="16" max="16" width="3.375" style="122" customWidth="1"/>
    <col min="17" max="17" width="12.25" style="125" customWidth="1"/>
    <col min="18" max="18" width="4.75" style="122" customWidth="1"/>
    <col min="19" max="19" width="5.375" style="126" customWidth="1"/>
    <col min="20" max="20" width="5.125" style="122" customWidth="1"/>
    <col min="21" max="21" width="4.75" style="122" customWidth="1"/>
    <col min="22" max="22" width="13.375" style="122" customWidth="1"/>
  </cols>
  <sheetData>
    <row r="1" spans="1:43" ht="30.75" customHeight="1">
      <c r="A1" s="188" t="s">
        <v>176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</row>
    <row r="2" spans="1:43" ht="33.75" customHeight="1">
      <c r="A2" s="176" t="s">
        <v>1</v>
      </c>
      <c r="B2" s="176" t="s">
        <v>2</v>
      </c>
      <c r="C2" s="176" t="s">
        <v>3</v>
      </c>
      <c r="D2" s="176" t="s">
        <v>4</v>
      </c>
      <c r="E2" s="177" t="s">
        <v>5</v>
      </c>
      <c r="F2" s="177"/>
      <c r="G2" s="177"/>
      <c r="H2" s="178" t="s">
        <v>6</v>
      </c>
      <c r="I2" s="178"/>
      <c r="J2" s="178"/>
      <c r="K2" s="178"/>
      <c r="L2" s="179" t="s">
        <v>175</v>
      </c>
      <c r="M2" s="180"/>
      <c r="N2" s="181"/>
      <c r="O2" s="176" t="s">
        <v>8</v>
      </c>
      <c r="P2" s="176" t="s">
        <v>9</v>
      </c>
      <c r="Q2" s="185" t="s">
        <v>10</v>
      </c>
      <c r="R2" s="176" t="s">
        <v>11</v>
      </c>
      <c r="S2" s="186" t="s">
        <v>12</v>
      </c>
      <c r="T2" s="176" t="s">
        <v>13</v>
      </c>
      <c r="U2" s="187" t="s">
        <v>14</v>
      </c>
      <c r="V2" s="176" t="s">
        <v>15</v>
      </c>
    </row>
    <row r="3" spans="1:43" ht="52.5" customHeight="1">
      <c r="A3" s="176"/>
      <c r="B3" s="176"/>
      <c r="C3" s="176"/>
      <c r="D3" s="176"/>
      <c r="E3" s="160" t="s">
        <v>16</v>
      </c>
      <c r="F3" s="2" t="s">
        <v>17</v>
      </c>
      <c r="G3" s="2" t="s">
        <v>18</v>
      </c>
      <c r="H3" s="160" t="s">
        <v>19</v>
      </c>
      <c r="I3" s="163" t="s">
        <v>20</v>
      </c>
      <c r="J3" s="2" t="s">
        <v>21</v>
      </c>
      <c r="K3" s="2" t="s">
        <v>22</v>
      </c>
      <c r="L3" s="4" t="s">
        <v>23</v>
      </c>
      <c r="M3" s="5" t="s">
        <v>20</v>
      </c>
      <c r="N3" s="6" t="s">
        <v>24</v>
      </c>
      <c r="O3" s="176"/>
      <c r="P3" s="176"/>
      <c r="Q3" s="185"/>
      <c r="R3" s="176"/>
      <c r="S3" s="186"/>
      <c r="T3" s="176"/>
      <c r="U3" s="187"/>
      <c r="V3" s="176"/>
    </row>
    <row r="4" spans="1:43">
      <c r="A4" s="7" t="s">
        <v>25</v>
      </c>
      <c r="B4" s="161">
        <v>31</v>
      </c>
      <c r="C4" s="9"/>
      <c r="D4" s="9"/>
      <c r="E4" s="161">
        <f>B4-C4+D4</f>
        <v>31</v>
      </c>
      <c r="F4" s="9"/>
      <c r="G4" s="10"/>
      <c r="H4" s="9"/>
      <c r="I4" s="9"/>
      <c r="J4" s="9"/>
      <c r="K4" s="9"/>
      <c r="L4" s="9">
        <v>31</v>
      </c>
      <c r="M4" s="11"/>
      <c r="N4" s="12"/>
      <c r="O4" s="7"/>
      <c r="P4" s="9"/>
      <c r="Q4" s="13"/>
      <c r="R4" s="7"/>
      <c r="S4" s="14"/>
      <c r="T4" s="9"/>
      <c r="U4" s="9"/>
      <c r="V4" s="15" t="s">
        <v>60</v>
      </c>
    </row>
    <row r="5" spans="1:43" ht="56.25">
      <c r="A5" s="7" t="s">
        <v>28</v>
      </c>
      <c r="B5" s="161">
        <v>25</v>
      </c>
      <c r="C5" s="9"/>
      <c r="D5" s="9"/>
      <c r="E5" s="161">
        <f t="shared" ref="E5:E42" si="0">B5-C5+D5</f>
        <v>25</v>
      </c>
      <c r="F5" s="9">
        <v>4</v>
      </c>
      <c r="G5" s="10" t="s">
        <v>134</v>
      </c>
      <c r="H5" s="9"/>
      <c r="I5" s="9"/>
      <c r="J5" s="9"/>
      <c r="K5" s="9"/>
      <c r="L5" s="9">
        <v>25</v>
      </c>
      <c r="M5" s="11"/>
      <c r="N5" s="12"/>
      <c r="O5" s="7"/>
      <c r="P5" s="9"/>
      <c r="Q5" s="13"/>
      <c r="R5" s="7"/>
      <c r="S5" s="14"/>
      <c r="T5" s="9"/>
      <c r="U5" s="9"/>
      <c r="V5" s="15" t="s">
        <v>133</v>
      </c>
    </row>
    <row r="6" spans="1:43" ht="15.75">
      <c r="A6" s="16" t="s">
        <v>31</v>
      </c>
      <c r="B6" s="17">
        <f>SUM(B4:B5)</f>
        <v>56</v>
      </c>
      <c r="C6" s="17">
        <f>SUM(C4:C5)</f>
        <v>0</v>
      </c>
      <c r="D6" s="17">
        <f>SUM(D4:D5)</f>
        <v>0</v>
      </c>
      <c r="E6" s="17">
        <f t="shared" si="0"/>
        <v>56</v>
      </c>
      <c r="F6" s="17">
        <f>SUM(F4:F5)</f>
        <v>4</v>
      </c>
      <c r="G6" s="17"/>
      <c r="H6" s="17">
        <f>SUM(H4:H5)</f>
        <v>0</v>
      </c>
      <c r="I6" s="17"/>
      <c r="J6" s="17"/>
      <c r="K6" s="18"/>
      <c r="L6" s="17">
        <f>SUM(L4:L5)</f>
        <v>56</v>
      </c>
      <c r="M6" s="19">
        <f>L6/E6*100</f>
        <v>100</v>
      </c>
      <c r="N6" s="20"/>
      <c r="O6" s="21">
        <f>SUM(O4:O5)</f>
        <v>0</v>
      </c>
      <c r="P6" s="18"/>
      <c r="Q6" s="22"/>
      <c r="R6" s="21"/>
      <c r="S6" s="23"/>
      <c r="T6" s="18"/>
      <c r="U6" s="18"/>
      <c r="V6" s="24"/>
    </row>
    <row r="7" spans="1:43" ht="56.25">
      <c r="A7" s="131" t="s">
        <v>32</v>
      </c>
      <c r="B7" s="132">
        <v>31</v>
      </c>
      <c r="C7" s="133">
        <v>1</v>
      </c>
      <c r="D7" s="133"/>
      <c r="E7" s="132">
        <f>B7-C7+D7</f>
        <v>30</v>
      </c>
      <c r="F7" s="133"/>
      <c r="G7" s="134"/>
      <c r="H7" s="133"/>
      <c r="I7" s="133"/>
      <c r="J7" s="133"/>
      <c r="K7" s="133"/>
      <c r="L7" s="133"/>
      <c r="M7" s="135"/>
      <c r="N7" s="136"/>
      <c r="O7" s="131">
        <v>30</v>
      </c>
      <c r="P7" s="133">
        <v>5</v>
      </c>
      <c r="Q7" s="137" t="s">
        <v>177</v>
      </c>
      <c r="R7" s="138">
        <v>17</v>
      </c>
      <c r="S7" s="139">
        <f t="shared" ref="S7:S8" si="1">(E7-H7)/E7*100</f>
        <v>100</v>
      </c>
      <c r="T7" s="140">
        <f>(P7+R7)/O7*100</f>
        <v>73.333333333333329</v>
      </c>
      <c r="U7" s="140">
        <f t="shared" ref="U7:U8" si="2">(P7*100+R7*64+(O7-P7-R7-H7-L7)*36+H7*14)/O7</f>
        <v>62.533333333333331</v>
      </c>
      <c r="V7" s="15" t="s">
        <v>27</v>
      </c>
    </row>
    <row r="8" spans="1:43" ht="67.5">
      <c r="A8" s="131" t="s">
        <v>35</v>
      </c>
      <c r="B8" s="132">
        <v>31</v>
      </c>
      <c r="C8" s="133"/>
      <c r="D8" s="133">
        <v>1</v>
      </c>
      <c r="E8" s="132">
        <f t="shared" ref="E8" si="3">B8-C8+D8</f>
        <v>32</v>
      </c>
      <c r="F8" s="133"/>
      <c r="G8" s="134"/>
      <c r="H8" s="133"/>
      <c r="I8" s="133"/>
      <c r="J8" s="133"/>
      <c r="K8" s="133"/>
      <c r="L8" s="133"/>
      <c r="M8" s="135"/>
      <c r="N8" s="136"/>
      <c r="O8" s="131">
        <v>32</v>
      </c>
      <c r="P8" s="133">
        <v>6</v>
      </c>
      <c r="Q8" s="137" t="s">
        <v>178</v>
      </c>
      <c r="R8" s="131">
        <v>15</v>
      </c>
      <c r="S8" s="139">
        <f t="shared" si="1"/>
        <v>100</v>
      </c>
      <c r="T8" s="140">
        <f t="shared" ref="T8:T13" si="4">(P8+R8)/O8*100</f>
        <v>65.625</v>
      </c>
      <c r="U8" s="140">
        <f t="shared" si="2"/>
        <v>61.125</v>
      </c>
      <c r="V8" s="15" t="s">
        <v>30</v>
      </c>
      <c r="X8" s="189"/>
      <c r="Y8" s="190"/>
      <c r="Z8" s="190"/>
      <c r="AA8" s="190"/>
      <c r="AB8" s="190"/>
      <c r="AC8" s="190"/>
      <c r="AD8" s="190"/>
      <c r="AE8" s="190"/>
      <c r="AF8" s="190"/>
      <c r="AG8" s="190"/>
      <c r="AH8" s="190"/>
      <c r="AI8" s="190"/>
      <c r="AJ8" s="190"/>
      <c r="AK8" s="190"/>
      <c r="AL8" s="190"/>
      <c r="AM8" s="190"/>
      <c r="AN8" s="190"/>
      <c r="AO8" s="190"/>
      <c r="AP8" s="190"/>
      <c r="AQ8" s="190"/>
    </row>
    <row r="9" spans="1:43" ht="15.75">
      <c r="A9" s="29" t="s">
        <v>42</v>
      </c>
      <c r="B9" s="17">
        <f>SUM(B7:B8)</f>
        <v>62</v>
      </c>
      <c r="C9" s="17">
        <f>SUM(C7:C8)</f>
        <v>1</v>
      </c>
      <c r="D9" s="17">
        <f>SUM(D7:D8)</f>
        <v>1</v>
      </c>
      <c r="E9" s="17">
        <f t="shared" si="0"/>
        <v>62</v>
      </c>
      <c r="F9" s="18">
        <f>SUM(F7:F8)</f>
        <v>0</v>
      </c>
      <c r="G9" s="18"/>
      <c r="H9" s="18">
        <f>SUM(H7:H8)</f>
        <v>0</v>
      </c>
      <c r="I9" s="17"/>
      <c r="J9" s="18"/>
      <c r="K9" s="18"/>
      <c r="L9" s="17">
        <f>SUM(L7:L8)</f>
        <v>0</v>
      </c>
      <c r="M9" s="19">
        <f>L9/E9*100</f>
        <v>0</v>
      </c>
      <c r="N9" s="20"/>
      <c r="O9" s="30">
        <f>SUM(O7:O8)</f>
        <v>62</v>
      </c>
      <c r="P9" s="17">
        <f>SUM(P7:P8)</f>
        <v>11</v>
      </c>
      <c r="Q9" s="31"/>
      <c r="R9" s="21">
        <f>SUM(R7:R8)</f>
        <v>32</v>
      </c>
      <c r="S9" s="32">
        <f>(E9-H9)/E9*100</f>
        <v>100</v>
      </c>
      <c r="T9" s="33">
        <f t="shared" si="4"/>
        <v>69.354838709677423</v>
      </c>
      <c r="U9" s="34">
        <f>(P9*100+R9*64+(O9-P9-R9)*36+H9*14)/O9</f>
        <v>61.806451612903224</v>
      </c>
      <c r="V9" s="35"/>
      <c r="X9" s="189"/>
      <c r="Y9" s="190"/>
      <c r="Z9" s="190"/>
      <c r="AA9" s="190"/>
      <c r="AB9" s="190"/>
      <c r="AC9" s="190"/>
      <c r="AD9" s="190"/>
      <c r="AE9" s="190"/>
      <c r="AF9" s="190"/>
      <c r="AG9" s="190"/>
      <c r="AH9" s="190"/>
      <c r="AI9" s="190"/>
      <c r="AJ9" s="190"/>
      <c r="AK9" s="190"/>
      <c r="AL9" s="190"/>
      <c r="AM9" s="190"/>
      <c r="AN9" s="190"/>
      <c r="AO9" s="190"/>
      <c r="AP9" s="190"/>
      <c r="AQ9" s="190"/>
    </row>
    <row r="10" spans="1:43" ht="78.75">
      <c r="A10" s="131" t="s">
        <v>43</v>
      </c>
      <c r="B10" s="132">
        <v>26</v>
      </c>
      <c r="C10" s="133"/>
      <c r="D10" s="133"/>
      <c r="E10" s="132">
        <f>B10-C10+D10</f>
        <v>26</v>
      </c>
      <c r="F10" s="133"/>
      <c r="G10" s="133"/>
      <c r="H10" s="133"/>
      <c r="I10" s="133"/>
      <c r="J10" s="133"/>
      <c r="K10" s="133"/>
      <c r="L10" s="133"/>
      <c r="M10" s="135"/>
      <c r="N10" s="136"/>
      <c r="O10" s="131">
        <v>26</v>
      </c>
      <c r="P10" s="133">
        <v>8</v>
      </c>
      <c r="Q10" s="137" t="s">
        <v>179</v>
      </c>
      <c r="R10" s="131">
        <v>16</v>
      </c>
      <c r="S10" s="139">
        <f t="shared" ref="S10:S12" si="5">(E10-H10)/E10*100</f>
        <v>100</v>
      </c>
      <c r="T10" s="140">
        <f t="shared" si="4"/>
        <v>92.307692307692307</v>
      </c>
      <c r="U10" s="140">
        <f t="shared" ref="U10:U12" si="6">(P10*100+R10*64+(O10-P10-R10-H10-L10)*36+H10*14)/O10</f>
        <v>72.92307692307692</v>
      </c>
      <c r="V10" s="141" t="s">
        <v>34</v>
      </c>
      <c r="X10" s="189"/>
      <c r="Y10" s="190"/>
      <c r="Z10" s="190"/>
      <c r="AA10" s="190"/>
      <c r="AB10" s="190"/>
      <c r="AC10" s="190"/>
      <c r="AD10" s="190"/>
      <c r="AE10" s="190"/>
      <c r="AF10" s="190"/>
      <c r="AG10" s="190"/>
      <c r="AH10" s="190"/>
      <c r="AI10" s="190"/>
      <c r="AJ10" s="190"/>
      <c r="AK10" s="190"/>
      <c r="AL10" s="190"/>
      <c r="AM10" s="190"/>
      <c r="AN10" s="190"/>
      <c r="AO10" s="190"/>
      <c r="AP10" s="190"/>
      <c r="AQ10" s="190"/>
    </row>
    <row r="11" spans="1:43" ht="33.75">
      <c r="A11" s="131" t="s">
        <v>46</v>
      </c>
      <c r="B11" s="132">
        <v>22</v>
      </c>
      <c r="C11" s="133">
        <v>1</v>
      </c>
      <c r="D11" s="133"/>
      <c r="E11" s="132">
        <f t="shared" ref="E11:E12" si="7">B11-C11+D11</f>
        <v>21</v>
      </c>
      <c r="F11" s="133">
        <v>0</v>
      </c>
      <c r="G11" s="142"/>
      <c r="H11" s="133"/>
      <c r="I11" s="135">
        <f>H11/E11*100</f>
        <v>0</v>
      </c>
      <c r="J11" s="134"/>
      <c r="K11" s="142"/>
      <c r="L11" s="133">
        <v>0</v>
      </c>
      <c r="M11" s="27">
        <f t="shared" ref="M11" si="8">L11/E11*100</f>
        <v>0</v>
      </c>
      <c r="N11" s="142"/>
      <c r="O11" s="131">
        <v>21</v>
      </c>
      <c r="P11" s="133">
        <v>3</v>
      </c>
      <c r="Q11" s="137" t="s">
        <v>38</v>
      </c>
      <c r="R11" s="131">
        <v>11</v>
      </c>
      <c r="S11" s="139">
        <f t="shared" si="5"/>
        <v>100</v>
      </c>
      <c r="T11" s="140">
        <f>(P11+R11)/O11*100</f>
        <v>66.666666666666657</v>
      </c>
      <c r="U11" s="140">
        <f t="shared" si="6"/>
        <v>59.80952380952381</v>
      </c>
      <c r="V11" s="15" t="s">
        <v>37</v>
      </c>
      <c r="X11" s="189"/>
      <c r="Y11" s="190"/>
      <c r="Z11" s="190"/>
      <c r="AA11" s="190"/>
      <c r="AB11" s="190"/>
      <c r="AC11" s="190"/>
      <c r="AD11" s="190"/>
      <c r="AE11" s="190"/>
      <c r="AF11" s="190"/>
      <c r="AG11" s="190"/>
      <c r="AH11" s="190"/>
      <c r="AI11" s="190"/>
      <c r="AJ11" s="190"/>
      <c r="AK11" s="190"/>
      <c r="AL11" s="190"/>
      <c r="AM11" s="190"/>
      <c r="AN11" s="190"/>
      <c r="AO11" s="190"/>
      <c r="AP11" s="190"/>
      <c r="AQ11" s="190"/>
    </row>
    <row r="12" spans="1:43" ht="45">
      <c r="A12" s="131" t="s">
        <v>132</v>
      </c>
      <c r="B12" s="132">
        <v>22</v>
      </c>
      <c r="C12" s="133"/>
      <c r="D12" s="133"/>
      <c r="E12" s="132">
        <f t="shared" si="7"/>
        <v>22</v>
      </c>
      <c r="F12" s="133"/>
      <c r="G12" s="136"/>
      <c r="H12" s="133"/>
      <c r="I12" s="133"/>
      <c r="J12" s="133"/>
      <c r="K12" s="133"/>
      <c r="L12" s="133"/>
      <c r="M12" s="135"/>
      <c r="N12" s="136"/>
      <c r="O12" s="131">
        <v>22</v>
      </c>
      <c r="P12" s="133">
        <v>4</v>
      </c>
      <c r="Q12" s="137" t="s">
        <v>180</v>
      </c>
      <c r="R12" s="131">
        <v>9</v>
      </c>
      <c r="S12" s="139">
        <f t="shared" si="5"/>
        <v>100</v>
      </c>
      <c r="T12" s="140">
        <f t="shared" si="4"/>
        <v>59.090909090909093</v>
      </c>
      <c r="U12" s="140">
        <f t="shared" si="6"/>
        <v>59.090909090909093</v>
      </c>
      <c r="V12" s="15" t="s">
        <v>41</v>
      </c>
      <c r="X12" s="189"/>
      <c r="Y12" s="190"/>
      <c r="Z12" s="190"/>
      <c r="AA12" s="190"/>
      <c r="AB12" s="190"/>
      <c r="AC12" s="190"/>
      <c r="AD12" s="190"/>
      <c r="AE12" s="190"/>
      <c r="AF12" s="190"/>
      <c r="AG12" s="190"/>
      <c r="AH12" s="190"/>
      <c r="AI12" s="190"/>
      <c r="AJ12" s="190"/>
      <c r="AK12" s="190"/>
      <c r="AL12" s="190"/>
      <c r="AM12" s="190"/>
      <c r="AN12" s="190"/>
      <c r="AO12" s="190"/>
      <c r="AP12" s="190"/>
      <c r="AQ12" s="190"/>
    </row>
    <row r="13" spans="1:43" ht="15.75">
      <c r="A13" s="29" t="s">
        <v>51</v>
      </c>
      <c r="B13" s="17">
        <f>SUM(B10:B12)</f>
        <v>70</v>
      </c>
      <c r="C13" s="17">
        <f>SUM(C10:C12)</f>
        <v>1</v>
      </c>
      <c r="D13" s="17">
        <f>SUM(D10:D12)</f>
        <v>0</v>
      </c>
      <c r="E13" s="17">
        <f t="shared" si="0"/>
        <v>69</v>
      </c>
      <c r="F13" s="18">
        <f>SUM(F10:F12)</f>
        <v>0</v>
      </c>
      <c r="G13" s="18"/>
      <c r="H13" s="18">
        <f>SUM(H10:H12)</f>
        <v>0</v>
      </c>
      <c r="I13" s="42">
        <f>H13/E13</f>
        <v>0</v>
      </c>
      <c r="J13" s="18"/>
      <c r="K13" s="18"/>
      <c r="L13" s="17">
        <f>SUM(L10:L12)</f>
        <v>0</v>
      </c>
      <c r="M13" s="33">
        <f t="shared" ref="M13:M19" si="9">L13/E13*100</f>
        <v>0</v>
      </c>
      <c r="N13" s="20"/>
      <c r="O13" s="30">
        <f>SUM(O10:O12)</f>
        <v>69</v>
      </c>
      <c r="P13" s="21">
        <f>SUM(P10:P12)</f>
        <v>15</v>
      </c>
      <c r="Q13" s="31"/>
      <c r="R13" s="21">
        <f>SUM(R10:R12)</f>
        <v>36</v>
      </c>
      <c r="S13" s="32">
        <f>(O13-H13)/O13*100</f>
        <v>100</v>
      </c>
      <c r="T13" s="33">
        <f t="shared" si="4"/>
        <v>73.91304347826086</v>
      </c>
      <c r="U13" s="34">
        <f>(P13*100+R13*64+(O13-P13-R13)*36+H13*14)/O13</f>
        <v>64.521739130434781</v>
      </c>
      <c r="V13" s="35"/>
      <c r="X13" s="191"/>
      <c r="Y13" s="192"/>
      <c r="Z13" s="192"/>
      <c r="AA13" s="192"/>
      <c r="AB13" s="192"/>
      <c r="AC13" s="192"/>
      <c r="AD13" s="192"/>
      <c r="AE13" s="192"/>
      <c r="AF13" s="192"/>
      <c r="AG13" s="192"/>
      <c r="AH13" s="192"/>
      <c r="AI13" s="192"/>
      <c r="AJ13" s="192"/>
      <c r="AK13" s="192"/>
      <c r="AL13" s="192"/>
      <c r="AM13" s="192"/>
      <c r="AN13" s="192"/>
      <c r="AO13" s="192"/>
      <c r="AP13" s="192"/>
      <c r="AQ13" s="192"/>
    </row>
    <row r="14" spans="1:43" ht="78.75">
      <c r="A14" s="131" t="s">
        <v>52</v>
      </c>
      <c r="B14" s="132">
        <v>32</v>
      </c>
      <c r="C14" s="133"/>
      <c r="D14" s="133"/>
      <c r="E14" s="132">
        <f>B14-C14+D14</f>
        <v>32</v>
      </c>
      <c r="F14" s="133"/>
      <c r="G14" s="136"/>
      <c r="H14" s="133"/>
      <c r="I14" s="133"/>
      <c r="J14" s="133"/>
      <c r="K14" s="133"/>
      <c r="L14" s="133"/>
      <c r="M14" s="140"/>
      <c r="N14" s="136"/>
      <c r="O14" s="131">
        <v>32</v>
      </c>
      <c r="P14" s="131">
        <v>7</v>
      </c>
      <c r="Q14" s="137" t="s">
        <v>140</v>
      </c>
      <c r="R14" s="131">
        <v>13</v>
      </c>
      <c r="S14" s="139">
        <f>(E14-H14)/E14*100</f>
        <v>100</v>
      </c>
      <c r="T14" s="140">
        <f>(P14+R14)/O14*100</f>
        <v>62.5</v>
      </c>
      <c r="U14" s="140">
        <f>(P14*100+R14*64+(O14-P14-R14-H14-L14)*36+H14*14)/O14</f>
        <v>61.375</v>
      </c>
      <c r="V14" s="141" t="s">
        <v>45</v>
      </c>
    </row>
    <row r="15" spans="1:43" ht="78.75">
      <c r="A15" s="131" t="s">
        <v>57</v>
      </c>
      <c r="B15" s="132">
        <v>32</v>
      </c>
      <c r="C15" s="133"/>
      <c r="D15" s="133"/>
      <c r="E15" s="132">
        <f>B15-C15+D15</f>
        <v>32</v>
      </c>
      <c r="F15" s="133">
        <v>1</v>
      </c>
      <c r="G15" s="136" t="s">
        <v>47</v>
      </c>
      <c r="H15" s="133">
        <v>0</v>
      </c>
      <c r="I15" s="135">
        <f>H15/E15*100</f>
        <v>0</v>
      </c>
      <c r="J15" s="134"/>
      <c r="K15" s="133"/>
      <c r="L15" s="133">
        <v>1</v>
      </c>
      <c r="M15" s="140">
        <f t="shared" ref="M15" si="10">L15/E15*100</f>
        <v>3.125</v>
      </c>
      <c r="N15" s="136" t="s">
        <v>48</v>
      </c>
      <c r="O15" s="131">
        <v>31</v>
      </c>
      <c r="P15" s="131">
        <v>7</v>
      </c>
      <c r="Q15" s="137" t="s">
        <v>181</v>
      </c>
      <c r="R15" s="131">
        <v>15</v>
      </c>
      <c r="S15" s="139">
        <f>(E15-H15)/E15*100</f>
        <v>100</v>
      </c>
      <c r="T15" s="140">
        <f>(P15+R15)/O15*100</f>
        <v>70.967741935483872</v>
      </c>
      <c r="U15" s="140">
        <f>(P15*100+R15*64+(O15-P15-R15-H15-L15)*36+H15*14)/O15</f>
        <v>62.838709677419352</v>
      </c>
      <c r="V15" s="141" t="s">
        <v>50</v>
      </c>
    </row>
    <row r="16" spans="1:43" ht="15.75">
      <c r="A16" s="43" t="s">
        <v>61</v>
      </c>
      <c r="B16" s="44">
        <f>SUM(B14:B15)</f>
        <v>64</v>
      </c>
      <c r="C16" s="44">
        <f>SUM(C14:C15)</f>
        <v>0</v>
      </c>
      <c r="D16" s="44">
        <f>SUM(D14:D15)</f>
        <v>0</v>
      </c>
      <c r="E16" s="44">
        <f t="shared" si="0"/>
        <v>64</v>
      </c>
      <c r="F16" s="44">
        <f>SUM(F14:F15)</f>
        <v>1</v>
      </c>
      <c r="G16" s="44"/>
      <c r="H16" s="44">
        <f>SUM(H14:H15)</f>
        <v>0</v>
      </c>
      <c r="I16" s="45">
        <f t="shared" ref="I16" si="11">H16/E16*100</f>
        <v>0</v>
      </c>
      <c r="J16" s="45"/>
      <c r="K16" s="45"/>
      <c r="L16" s="44">
        <f>SUM(L14:L15)</f>
        <v>1</v>
      </c>
      <c r="M16" s="46">
        <f t="shared" si="9"/>
        <v>1.5625</v>
      </c>
      <c r="N16" s="47"/>
      <c r="O16" s="48">
        <f>SUM(O14:O15)</f>
        <v>63</v>
      </c>
      <c r="P16" s="49">
        <f>SUM(P14:P15)</f>
        <v>14</v>
      </c>
      <c r="Q16" s="50"/>
      <c r="R16" s="49">
        <f>SUM(R14:R15)</f>
        <v>28</v>
      </c>
      <c r="S16" s="51">
        <f>(O16-H16)/O16*100</f>
        <v>100</v>
      </c>
      <c r="T16" s="46">
        <f>(P16+R16)/(O16)*100</f>
        <v>66.666666666666657</v>
      </c>
      <c r="U16" s="52">
        <f>(P16*100+R16*64+(O16-P16-R16)*36+H16*14)/O16</f>
        <v>62.666666666666664</v>
      </c>
      <c r="V16" s="53"/>
    </row>
    <row r="17" spans="1:22" ht="26.25" customHeight="1">
      <c r="A17" s="54" t="s">
        <v>62</v>
      </c>
      <c r="B17" s="54">
        <f>B6+B9+B13+B16</f>
        <v>252</v>
      </c>
      <c r="C17" s="54">
        <f>C6+C9+C13+C16</f>
        <v>2</v>
      </c>
      <c r="D17" s="54">
        <f>D6+D9+D13+D16</f>
        <v>1</v>
      </c>
      <c r="E17" s="54">
        <f t="shared" si="0"/>
        <v>251</v>
      </c>
      <c r="F17" s="54">
        <f>F6+F9+F13+F16</f>
        <v>5</v>
      </c>
      <c r="G17" s="54"/>
      <c r="H17" s="54">
        <f>H6+H9+H13+H16</f>
        <v>0</v>
      </c>
      <c r="I17" s="55">
        <f>H17/E17</f>
        <v>0</v>
      </c>
      <c r="J17" s="56"/>
      <c r="K17" s="56"/>
      <c r="L17" s="54">
        <f>L6+L9+L13+L16</f>
        <v>57</v>
      </c>
      <c r="M17" s="57">
        <f t="shared" si="9"/>
        <v>22.709163346613543</v>
      </c>
      <c r="N17" s="58"/>
      <c r="O17" s="54">
        <f>O9+O13+O16</f>
        <v>194</v>
      </c>
      <c r="P17" s="54">
        <f>P9+P13+P16</f>
        <v>40</v>
      </c>
      <c r="Q17" s="59"/>
      <c r="R17" s="54">
        <f>R9+R13+R16</f>
        <v>96</v>
      </c>
      <c r="S17" s="60">
        <f>(O17-H17)/O17*100</f>
        <v>100</v>
      </c>
      <c r="T17" s="61">
        <f>(P17+R17)/(O17)*100</f>
        <v>70.103092783505147</v>
      </c>
      <c r="U17" s="62">
        <f>(P17*100+R17*64+(O17-P17-R17)*36+H17*14)/O17</f>
        <v>63.051546391752581</v>
      </c>
      <c r="V17" s="63"/>
    </row>
    <row r="18" spans="1:22" ht="67.5">
      <c r="A18" s="36" t="s">
        <v>63</v>
      </c>
      <c r="B18" s="37">
        <v>22</v>
      </c>
      <c r="C18" s="38">
        <v>2</v>
      </c>
      <c r="D18" s="38"/>
      <c r="E18" s="37">
        <f>B18-C18+D18</f>
        <v>20</v>
      </c>
      <c r="F18" s="38"/>
      <c r="G18" s="39"/>
      <c r="H18" s="38"/>
      <c r="I18" s="38"/>
      <c r="J18" s="38"/>
      <c r="K18" s="38"/>
      <c r="L18" s="38"/>
      <c r="M18" s="27">
        <f t="shared" si="9"/>
        <v>0</v>
      </c>
      <c r="N18" s="39"/>
      <c r="O18" s="36">
        <v>20</v>
      </c>
      <c r="P18" s="36">
        <v>6</v>
      </c>
      <c r="Q18" s="40" t="s">
        <v>163</v>
      </c>
      <c r="R18" s="36">
        <v>7</v>
      </c>
      <c r="S18" s="26">
        <f>(E18-H18)/E18*100</f>
        <v>100</v>
      </c>
      <c r="T18" s="27">
        <f t="shared" ref="T18:T25" si="12">(P18+R18)/O18*100</f>
        <v>65</v>
      </c>
      <c r="U18" s="27">
        <f>(P18*100+R18*64+(O18-P18-R18-H18-L18)*36+H18*14)/O18</f>
        <v>65</v>
      </c>
      <c r="V18" s="15" t="s">
        <v>124</v>
      </c>
    </row>
    <row r="19" spans="1:22" ht="56.25">
      <c r="A19" s="36" t="s">
        <v>66</v>
      </c>
      <c r="B19" s="37">
        <v>21</v>
      </c>
      <c r="C19" s="38"/>
      <c r="D19" s="38">
        <v>1</v>
      </c>
      <c r="E19" s="37">
        <f>B19-C19+D19</f>
        <v>22</v>
      </c>
      <c r="F19" s="38">
        <v>2</v>
      </c>
      <c r="G19" s="39" t="s">
        <v>53</v>
      </c>
      <c r="H19" s="38"/>
      <c r="I19" s="38"/>
      <c r="J19" s="38"/>
      <c r="K19" s="38"/>
      <c r="L19" s="38">
        <v>2</v>
      </c>
      <c r="M19" s="27">
        <f t="shared" si="9"/>
        <v>9.0909090909090917</v>
      </c>
      <c r="N19" s="39" t="s">
        <v>183</v>
      </c>
      <c r="O19" s="36">
        <v>16</v>
      </c>
      <c r="P19" s="36">
        <v>5</v>
      </c>
      <c r="Q19" s="40" t="s">
        <v>146</v>
      </c>
      <c r="R19" s="36">
        <v>6</v>
      </c>
      <c r="S19" s="26">
        <f>(E19-H19)/E19*100</f>
        <v>100</v>
      </c>
      <c r="T19" s="27">
        <f t="shared" si="12"/>
        <v>68.75</v>
      </c>
      <c r="U19" s="27">
        <f>(P19*100+R19*64+(O19-P19-R19-H19-L19)*36+H19*14)/O19</f>
        <v>62</v>
      </c>
      <c r="V19" s="15" t="s">
        <v>144</v>
      </c>
    </row>
    <row r="20" spans="1:22">
      <c r="A20" s="36" t="s">
        <v>141</v>
      </c>
      <c r="B20" s="37">
        <v>23</v>
      </c>
      <c r="C20" s="9"/>
      <c r="D20" s="38">
        <v>1</v>
      </c>
      <c r="E20" s="37">
        <f>B20-C20+D20</f>
        <v>24</v>
      </c>
      <c r="F20" s="38">
        <v>1</v>
      </c>
      <c r="G20" s="39" t="s">
        <v>182</v>
      </c>
      <c r="H20" s="38"/>
      <c r="I20" s="38"/>
      <c r="J20" s="38"/>
      <c r="K20" s="38"/>
      <c r="L20" s="38">
        <v>1</v>
      </c>
      <c r="M20" s="27">
        <f>L20/E20*100</f>
        <v>4.1666666666666661</v>
      </c>
      <c r="N20" s="39" t="s">
        <v>182</v>
      </c>
      <c r="O20" s="36">
        <v>23</v>
      </c>
      <c r="P20" s="36">
        <v>0</v>
      </c>
      <c r="Q20" s="40"/>
      <c r="R20" s="36">
        <v>13</v>
      </c>
      <c r="S20" s="26">
        <f>(E20-H20)/E20*100</f>
        <v>100</v>
      </c>
      <c r="T20" s="27">
        <f t="shared" si="12"/>
        <v>56.521739130434781</v>
      </c>
      <c r="U20" s="27">
        <f>(P20*100+R20*64+(O20-P20-R20-H20-L20)*36+H20*14)/O20</f>
        <v>50.260869565217391</v>
      </c>
      <c r="V20" s="41" t="s">
        <v>145</v>
      </c>
    </row>
    <row r="21" spans="1:22" ht="15.75">
      <c r="A21" s="65" t="s">
        <v>70</v>
      </c>
      <c r="B21" s="66">
        <f>SUM(B18:B20)</f>
        <v>66</v>
      </c>
      <c r="C21" s="66">
        <f>SUM(C18:C20)</f>
        <v>2</v>
      </c>
      <c r="D21" s="66">
        <f>SUM(D18:D20)</f>
        <v>2</v>
      </c>
      <c r="E21" s="66">
        <f t="shared" si="0"/>
        <v>66</v>
      </c>
      <c r="F21" s="66">
        <f>SUM(F18:F20)</f>
        <v>3</v>
      </c>
      <c r="G21" s="66"/>
      <c r="H21" s="66">
        <f>SUM(H18:H20)</f>
        <v>0</v>
      </c>
      <c r="I21" s="67">
        <f>H21/E21*100</f>
        <v>0</v>
      </c>
      <c r="J21" s="67"/>
      <c r="K21" s="67"/>
      <c r="L21" s="66">
        <f>SUM(L18:L20)</f>
        <v>3</v>
      </c>
      <c r="M21" s="68">
        <f>L21/E21*100</f>
        <v>4.5454545454545459</v>
      </c>
      <c r="N21" s="69"/>
      <c r="O21" s="70">
        <f>SUM(O18:O20)</f>
        <v>59</v>
      </c>
      <c r="P21" s="66">
        <f>SUM(P18:P20)</f>
        <v>11</v>
      </c>
      <c r="Q21" s="71"/>
      <c r="R21" s="72">
        <f>SUM(R18:R20)</f>
        <v>26</v>
      </c>
      <c r="S21" s="73">
        <f t="shared" ref="S21:S30" si="13">(E21-H21)/E21*100</f>
        <v>100</v>
      </c>
      <c r="T21" s="68">
        <f t="shared" si="12"/>
        <v>62.711864406779661</v>
      </c>
      <c r="U21" s="74">
        <f>(P21*100+R21*64+(O21-P21-R21)*36+H21*14)/O21</f>
        <v>60.271186440677965</v>
      </c>
      <c r="V21" s="75"/>
    </row>
    <row r="22" spans="1:22" ht="71.25" customHeight="1">
      <c r="A22" s="36" t="s">
        <v>71</v>
      </c>
      <c r="B22" s="37">
        <v>32</v>
      </c>
      <c r="C22" s="9"/>
      <c r="D22" s="9"/>
      <c r="E22" s="37">
        <f>B22-C22+D22</f>
        <v>32</v>
      </c>
      <c r="F22" s="38"/>
      <c r="G22" s="38"/>
      <c r="H22" s="38"/>
      <c r="I22" s="38"/>
      <c r="J22" s="38"/>
      <c r="K22" s="38"/>
      <c r="L22" s="38"/>
      <c r="M22" s="64"/>
      <c r="N22" s="39"/>
      <c r="O22" s="36">
        <v>32</v>
      </c>
      <c r="P22" s="36">
        <v>6</v>
      </c>
      <c r="Q22" s="25" t="s">
        <v>184</v>
      </c>
      <c r="R22" s="36">
        <v>18</v>
      </c>
      <c r="S22" s="26">
        <f>(E22-H22)/E22*100</f>
        <v>100</v>
      </c>
      <c r="T22" s="27">
        <f t="shared" si="12"/>
        <v>75</v>
      </c>
      <c r="U22" s="27">
        <f>(P22*100+R22*64+(O22-P22-R22-H22-L22)*36+H22*14)/O22</f>
        <v>63.75</v>
      </c>
      <c r="V22" s="15" t="s">
        <v>65</v>
      </c>
    </row>
    <row r="23" spans="1:22">
      <c r="A23" s="36" t="s">
        <v>74</v>
      </c>
      <c r="B23" s="37">
        <v>28</v>
      </c>
      <c r="C23" s="9"/>
      <c r="D23" s="38"/>
      <c r="E23" s="37">
        <f>B23-C23+D23</f>
        <v>28</v>
      </c>
      <c r="F23" s="38">
        <v>1</v>
      </c>
      <c r="G23" s="39" t="s">
        <v>67</v>
      </c>
      <c r="H23" s="38"/>
      <c r="I23" s="38"/>
      <c r="J23" s="38"/>
      <c r="K23" s="38"/>
      <c r="L23" s="38">
        <v>1</v>
      </c>
      <c r="M23" s="27">
        <f>L23/E23*100</f>
        <v>3.5714285714285712</v>
      </c>
      <c r="N23" s="39" t="s">
        <v>67</v>
      </c>
      <c r="O23" s="36">
        <v>27</v>
      </c>
      <c r="P23" s="36">
        <v>1</v>
      </c>
      <c r="Q23" s="40" t="s">
        <v>143</v>
      </c>
      <c r="R23" s="36">
        <v>8</v>
      </c>
      <c r="S23" s="26">
        <f>(E23-H23)/E23*100</f>
        <v>100</v>
      </c>
      <c r="T23" s="27">
        <f t="shared" si="12"/>
        <v>33.333333333333329</v>
      </c>
      <c r="U23" s="27">
        <f>(P23*100+R23*64+(O23-P23-R23-H23-L23)*36+H23*14)/O23</f>
        <v>45.333333333333336</v>
      </c>
      <c r="V23" s="41" t="s">
        <v>69</v>
      </c>
    </row>
    <row r="24" spans="1:22" ht="15.75">
      <c r="A24" s="65" t="s">
        <v>79</v>
      </c>
      <c r="B24" s="66">
        <f>SUM(B22:B23)</f>
        <v>60</v>
      </c>
      <c r="C24" s="66">
        <f>SUM(C22:C23)</f>
        <v>0</v>
      </c>
      <c r="D24" s="66">
        <f>SUM(D22:D23)</f>
        <v>0</v>
      </c>
      <c r="E24" s="66">
        <f t="shared" si="0"/>
        <v>60</v>
      </c>
      <c r="F24" s="66">
        <f>SUM(F22:F23)</f>
        <v>1</v>
      </c>
      <c r="G24" s="66"/>
      <c r="H24" s="66">
        <f>SUM(H22:H23)</f>
        <v>0</v>
      </c>
      <c r="I24" s="67">
        <f>H24/E24*100</f>
        <v>0</v>
      </c>
      <c r="J24" s="67"/>
      <c r="K24" s="67"/>
      <c r="L24" s="66">
        <f>SUM(L22:L23)</f>
        <v>1</v>
      </c>
      <c r="M24" s="68">
        <f>L24/E24*100</f>
        <v>1.6666666666666667</v>
      </c>
      <c r="N24" s="69"/>
      <c r="O24" s="70">
        <f>SUM(O22:O23)</f>
        <v>59</v>
      </c>
      <c r="P24" s="66">
        <f>SUM(P22:P23)</f>
        <v>7</v>
      </c>
      <c r="Q24" s="81"/>
      <c r="R24" s="72">
        <f>SUM(R22:R23)</f>
        <v>26</v>
      </c>
      <c r="S24" s="82">
        <f t="shared" si="13"/>
        <v>100</v>
      </c>
      <c r="T24" s="68">
        <f t="shared" si="12"/>
        <v>55.932203389830505</v>
      </c>
      <c r="U24" s="74">
        <f>(P24*100+R24*64+(O24-P24-R24)*36+H24*14)/O24</f>
        <v>55.932203389830505</v>
      </c>
      <c r="V24" s="75"/>
    </row>
    <row r="25" spans="1:22" ht="67.5">
      <c r="A25" s="36" t="s">
        <v>80</v>
      </c>
      <c r="B25" s="37">
        <v>28</v>
      </c>
      <c r="C25" s="38"/>
      <c r="D25" s="38"/>
      <c r="E25" s="37">
        <f t="shared" si="0"/>
        <v>28</v>
      </c>
      <c r="F25" s="38"/>
      <c r="G25" s="76"/>
      <c r="H25" s="38">
        <v>1</v>
      </c>
      <c r="I25" s="38"/>
      <c r="J25" s="143" t="s">
        <v>188</v>
      </c>
      <c r="K25" s="38"/>
      <c r="L25" s="38">
        <v>0</v>
      </c>
      <c r="M25" s="64">
        <f t="shared" ref="M25" si="14">L25/E25*100</f>
        <v>0</v>
      </c>
      <c r="N25" s="39"/>
      <c r="O25" s="36">
        <v>28</v>
      </c>
      <c r="P25" s="36">
        <v>6</v>
      </c>
      <c r="Q25" s="77" t="s">
        <v>149</v>
      </c>
      <c r="R25" s="36">
        <v>13</v>
      </c>
      <c r="S25" s="78">
        <f t="shared" si="13"/>
        <v>96.428571428571431</v>
      </c>
      <c r="T25" s="79">
        <f t="shared" si="12"/>
        <v>67.857142857142861</v>
      </c>
      <c r="U25" s="27">
        <f>(P25*100+R25*64+(O25-P25-R25-H25-L25)*36+H25*14)/O25</f>
        <v>61.928571428571431</v>
      </c>
      <c r="V25" s="41" t="s">
        <v>73</v>
      </c>
    </row>
    <row r="26" spans="1:22" ht="31.5">
      <c r="A26" s="36" t="s">
        <v>83</v>
      </c>
      <c r="B26" s="37">
        <v>27</v>
      </c>
      <c r="C26" s="38"/>
      <c r="D26" s="38"/>
      <c r="E26" s="37">
        <f>B26-C26+D26</f>
        <v>27</v>
      </c>
      <c r="F26" s="38">
        <v>2</v>
      </c>
      <c r="G26" s="39" t="s">
        <v>75</v>
      </c>
      <c r="H26" s="38">
        <v>0</v>
      </c>
      <c r="I26" s="64">
        <f>H26/E26</f>
        <v>0</v>
      </c>
      <c r="J26" s="39"/>
      <c r="K26" s="39"/>
      <c r="L26" s="38">
        <v>1</v>
      </c>
      <c r="M26" s="27">
        <f>L26/E26*100</f>
        <v>3.7037037037037033</v>
      </c>
      <c r="N26" s="39" t="s">
        <v>185</v>
      </c>
      <c r="O26" s="36">
        <v>25</v>
      </c>
      <c r="P26" s="36">
        <v>1</v>
      </c>
      <c r="Q26" s="80" t="s">
        <v>150</v>
      </c>
      <c r="R26" s="36">
        <v>11</v>
      </c>
      <c r="S26" s="78">
        <f t="shared" si="13"/>
        <v>100</v>
      </c>
      <c r="T26" s="79">
        <f>(P26+R26)/O26*100</f>
        <v>48</v>
      </c>
      <c r="U26" s="27">
        <f>(P26*100+R26*64+(O26-P26-R26-H26-L26)*36+H26*14)/O26</f>
        <v>49.44</v>
      </c>
      <c r="V26" s="41" t="s">
        <v>78</v>
      </c>
    </row>
    <row r="27" spans="1:22" ht="15.75">
      <c r="A27" s="65" t="s">
        <v>88</v>
      </c>
      <c r="B27" s="66">
        <f>SUM(B25:B26)</f>
        <v>55</v>
      </c>
      <c r="C27" s="66">
        <f>SUM(C25:C26)</f>
        <v>0</v>
      </c>
      <c r="D27" s="66">
        <f>SUM(D25:D26)</f>
        <v>0</v>
      </c>
      <c r="E27" s="66">
        <f t="shared" si="0"/>
        <v>55</v>
      </c>
      <c r="F27" s="67">
        <f>SUM(F25:F26)</f>
        <v>2</v>
      </c>
      <c r="G27" s="67"/>
      <c r="H27" s="67">
        <f>SUM(H25:H26)</f>
        <v>1</v>
      </c>
      <c r="I27" s="67">
        <f>H27/E27*100</f>
        <v>1.8181818181818181</v>
      </c>
      <c r="J27" s="67"/>
      <c r="K27" s="67"/>
      <c r="L27" s="66">
        <f>SUM(L25:L26)</f>
        <v>1</v>
      </c>
      <c r="M27" s="68">
        <f t="shared" ref="M27:M38" si="15">L27/E27*100</f>
        <v>1.8181818181818181</v>
      </c>
      <c r="N27" s="69"/>
      <c r="O27" s="70">
        <f>SUM(O25:O26)</f>
        <v>53</v>
      </c>
      <c r="P27" s="66">
        <f>SUM(P25:P26)</f>
        <v>7</v>
      </c>
      <c r="Q27" s="71"/>
      <c r="R27" s="72">
        <f>SUM(R25:R26)</f>
        <v>24</v>
      </c>
      <c r="S27" s="73">
        <f t="shared" si="13"/>
        <v>98.181818181818187</v>
      </c>
      <c r="T27" s="68">
        <f>(P27+R27)/O27*100</f>
        <v>58.490566037735846</v>
      </c>
      <c r="U27" s="74">
        <f>(P27*100+R27*64+(O27-P27-R27)*36+H27*14)/O27</f>
        <v>57.39622641509434</v>
      </c>
      <c r="V27" s="75"/>
    </row>
    <row r="28" spans="1:22" ht="22.5">
      <c r="A28" s="36" t="s">
        <v>89</v>
      </c>
      <c r="B28" s="37">
        <v>19</v>
      </c>
      <c r="C28" s="38"/>
      <c r="D28" s="38"/>
      <c r="E28" s="37">
        <f t="shared" si="0"/>
        <v>19</v>
      </c>
      <c r="F28" s="38"/>
      <c r="G28" s="38"/>
      <c r="H28" s="38">
        <v>0</v>
      </c>
      <c r="I28" s="38"/>
      <c r="J28" s="38"/>
      <c r="K28" s="38"/>
      <c r="L28" s="38">
        <v>0</v>
      </c>
      <c r="M28" s="64">
        <f t="shared" si="15"/>
        <v>0</v>
      </c>
      <c r="N28" s="39"/>
      <c r="O28" s="36">
        <v>19</v>
      </c>
      <c r="P28" s="36">
        <v>2</v>
      </c>
      <c r="Q28" s="77" t="s">
        <v>164</v>
      </c>
      <c r="R28" s="36">
        <v>6</v>
      </c>
      <c r="S28" s="78">
        <f t="shared" si="13"/>
        <v>100</v>
      </c>
      <c r="T28" s="27">
        <f t="shared" ref="T28:T29" si="16">(P28+R28)/O28*100</f>
        <v>42.105263157894733</v>
      </c>
      <c r="U28" s="27">
        <f>(P28*100+R28*64+(O28-P28-R28-H28-L28)*36+H28*14)/O28</f>
        <v>51.578947368421055</v>
      </c>
      <c r="V28" s="41" t="s">
        <v>82</v>
      </c>
    </row>
    <row r="29" spans="1:22" ht="15" customHeight="1">
      <c r="A29" s="36" t="s">
        <v>91</v>
      </c>
      <c r="B29" s="37">
        <v>19</v>
      </c>
      <c r="C29" s="38"/>
      <c r="D29" s="38"/>
      <c r="E29" s="37">
        <f t="shared" si="0"/>
        <v>19</v>
      </c>
      <c r="F29" s="38"/>
      <c r="G29" s="38"/>
      <c r="H29" s="38">
        <v>0</v>
      </c>
      <c r="I29" s="64">
        <f>H29/E29</f>
        <v>0</v>
      </c>
      <c r="J29" s="76"/>
      <c r="K29" s="76"/>
      <c r="L29" s="38"/>
      <c r="M29" s="64">
        <f t="shared" si="15"/>
        <v>0</v>
      </c>
      <c r="N29" s="39"/>
      <c r="O29" s="36">
        <v>19</v>
      </c>
      <c r="P29" s="36">
        <v>1</v>
      </c>
      <c r="Q29" s="77" t="s">
        <v>84</v>
      </c>
      <c r="R29" s="36">
        <v>9</v>
      </c>
      <c r="S29" s="78">
        <f t="shared" si="13"/>
        <v>100</v>
      </c>
      <c r="T29" s="27">
        <f t="shared" si="16"/>
        <v>52.631578947368418</v>
      </c>
      <c r="U29" s="27">
        <f>(P29*100+R29*64+(O29-P29-R29-H29-L29)*36+H29*14)/O29</f>
        <v>52.631578947368418</v>
      </c>
      <c r="V29" s="41" t="s">
        <v>85</v>
      </c>
    </row>
    <row r="30" spans="1:22" ht="15" customHeight="1">
      <c r="A30" s="36" t="s">
        <v>94</v>
      </c>
      <c r="B30" s="37">
        <v>24</v>
      </c>
      <c r="C30" s="38"/>
      <c r="D30" s="38"/>
      <c r="E30" s="37">
        <f t="shared" si="0"/>
        <v>24</v>
      </c>
      <c r="F30" s="38"/>
      <c r="G30" s="38"/>
      <c r="H30" s="38">
        <v>1</v>
      </c>
      <c r="I30" s="64">
        <f>H30/E30</f>
        <v>4.1666666666666664E-2</v>
      </c>
      <c r="J30" s="85" t="s">
        <v>191</v>
      </c>
      <c r="K30" s="143"/>
      <c r="L30" s="38"/>
      <c r="M30" s="64">
        <f t="shared" si="15"/>
        <v>0</v>
      </c>
      <c r="N30" s="12"/>
      <c r="O30" s="36">
        <v>24</v>
      </c>
      <c r="P30" s="36"/>
      <c r="Q30" s="83"/>
      <c r="R30" s="36">
        <v>4</v>
      </c>
      <c r="S30" s="78">
        <f t="shared" si="13"/>
        <v>95.833333333333343</v>
      </c>
      <c r="T30" s="27">
        <f>(P30+R30)/O30*100</f>
        <v>16.666666666666664</v>
      </c>
      <c r="U30" s="27">
        <f>(P30*100+R30*64+(O30-P30-R30-H30-L30)*36+H30*14)/O30</f>
        <v>39.75</v>
      </c>
      <c r="V30" s="41" t="s">
        <v>87</v>
      </c>
    </row>
    <row r="31" spans="1:22" ht="15.75">
      <c r="A31" s="65" t="s">
        <v>97</v>
      </c>
      <c r="B31" s="66">
        <f>SUM(B28:B30)</f>
        <v>62</v>
      </c>
      <c r="C31" s="66">
        <f>SUM(C28:C30)</f>
        <v>0</v>
      </c>
      <c r="D31" s="66">
        <f>SUM(D28:D30)</f>
        <v>0</v>
      </c>
      <c r="E31" s="66">
        <f t="shared" si="0"/>
        <v>62</v>
      </c>
      <c r="F31" s="67">
        <f>SUM(F28:F30)</f>
        <v>0</v>
      </c>
      <c r="G31" s="84"/>
      <c r="H31" s="67">
        <f>SUM(H28:H30)</f>
        <v>1</v>
      </c>
      <c r="I31" s="67">
        <f t="shared" ref="I31:I38" si="17">H31/E31*100</f>
        <v>1.6129032258064515</v>
      </c>
      <c r="J31" s="67"/>
      <c r="K31" s="67"/>
      <c r="L31" s="66">
        <f>SUM(L28:L30)</f>
        <v>0</v>
      </c>
      <c r="M31" s="68">
        <f t="shared" si="15"/>
        <v>0</v>
      </c>
      <c r="N31" s="69"/>
      <c r="O31" s="70">
        <f>SUM(O28:O30)</f>
        <v>62</v>
      </c>
      <c r="P31" s="66">
        <f>SUM(P28:P30)</f>
        <v>3</v>
      </c>
      <c r="Q31" s="71"/>
      <c r="R31" s="72">
        <f>SUM(R28:R30)</f>
        <v>19</v>
      </c>
      <c r="S31" s="73">
        <f>(E31-H31)/E31*100</f>
        <v>98.387096774193552</v>
      </c>
      <c r="T31" s="68">
        <f>(P31+R31)/E31*100</f>
        <v>35.483870967741936</v>
      </c>
      <c r="U31" s="74">
        <f>(P31*100+R31*64+(O31-P31-R31)*36+H31*14)/O31</f>
        <v>47.903225806451616</v>
      </c>
      <c r="V31" s="75"/>
    </row>
    <row r="32" spans="1:22" ht="18.75" customHeight="1">
      <c r="A32" s="36" t="s">
        <v>98</v>
      </c>
      <c r="B32" s="37">
        <v>25</v>
      </c>
      <c r="C32" s="38"/>
      <c r="D32" s="38">
        <v>1</v>
      </c>
      <c r="E32" s="37">
        <f t="shared" si="0"/>
        <v>26</v>
      </c>
      <c r="F32" s="38"/>
      <c r="G32" s="38"/>
      <c r="H32" s="38">
        <v>0</v>
      </c>
      <c r="I32" s="64">
        <f>H32/E32</f>
        <v>0</v>
      </c>
      <c r="J32" s="39"/>
      <c r="K32" s="143"/>
      <c r="L32" s="38">
        <v>0</v>
      </c>
      <c r="M32" s="64">
        <f t="shared" si="15"/>
        <v>0</v>
      </c>
      <c r="N32" s="39"/>
      <c r="O32" s="36">
        <v>25</v>
      </c>
      <c r="P32" s="36">
        <v>1</v>
      </c>
      <c r="Q32" s="77" t="s">
        <v>172</v>
      </c>
      <c r="R32" s="36">
        <v>11</v>
      </c>
      <c r="S32" s="78">
        <f t="shared" ref="S32:S34" si="18">(E32-H32)/E32*100</f>
        <v>100</v>
      </c>
      <c r="T32" s="27">
        <f t="shared" ref="T32:T33" si="19">(P32+R32)/O32*100</f>
        <v>48</v>
      </c>
      <c r="U32" s="27">
        <f>(P32*100+R32*64+(O32-P32-R32-H32-L32)*36+H32*14)/O32</f>
        <v>50.88</v>
      </c>
      <c r="V32" s="41" t="s">
        <v>90</v>
      </c>
    </row>
    <row r="33" spans="1:22" ht="45">
      <c r="A33" s="36" t="s">
        <v>104</v>
      </c>
      <c r="B33" s="37">
        <v>25</v>
      </c>
      <c r="C33" s="38"/>
      <c r="D33" s="38"/>
      <c r="E33" s="37">
        <f t="shared" si="0"/>
        <v>25</v>
      </c>
      <c r="F33" s="38"/>
      <c r="G33" s="38"/>
      <c r="H33" s="38">
        <v>0</v>
      </c>
      <c r="I33" s="64">
        <f>H33/E33</f>
        <v>0</v>
      </c>
      <c r="J33" s="38"/>
      <c r="K33" s="38"/>
      <c r="L33" s="38"/>
      <c r="M33" s="64"/>
      <c r="N33" s="39"/>
      <c r="O33" s="36">
        <v>25</v>
      </c>
      <c r="P33" s="36">
        <v>4</v>
      </c>
      <c r="Q33" s="77" t="s">
        <v>173</v>
      </c>
      <c r="R33" s="36">
        <v>11</v>
      </c>
      <c r="S33" s="78">
        <f t="shared" si="18"/>
        <v>100</v>
      </c>
      <c r="T33" s="27">
        <f t="shared" si="19"/>
        <v>60</v>
      </c>
      <c r="U33" s="27">
        <f>(P33*100+R33*64+(O33-P33-R33-H33-L33)*36+H33*14)/O33</f>
        <v>58.56</v>
      </c>
      <c r="V33" s="41" t="s">
        <v>93</v>
      </c>
    </row>
    <row r="34" spans="1:22">
      <c r="A34" s="36" t="s">
        <v>131</v>
      </c>
      <c r="B34" s="37">
        <v>20</v>
      </c>
      <c r="C34" s="38"/>
      <c r="D34" s="38"/>
      <c r="E34" s="37">
        <f t="shared" si="0"/>
        <v>20</v>
      </c>
      <c r="F34" s="38"/>
      <c r="G34" s="38"/>
      <c r="H34" s="38">
        <v>0</v>
      </c>
      <c r="I34" s="64">
        <f>H34/E34</f>
        <v>0</v>
      </c>
      <c r="J34" s="38"/>
      <c r="K34" s="38"/>
      <c r="L34" s="38"/>
      <c r="M34" s="64">
        <f t="shared" ref="M34" si="20">L34/E34*100</f>
        <v>0</v>
      </c>
      <c r="N34" s="12"/>
      <c r="O34" s="36">
        <v>20</v>
      </c>
      <c r="P34" s="36">
        <v>1</v>
      </c>
      <c r="Q34" s="77" t="s">
        <v>95</v>
      </c>
      <c r="R34" s="36">
        <v>5</v>
      </c>
      <c r="S34" s="78">
        <f t="shared" si="18"/>
        <v>100</v>
      </c>
      <c r="T34" s="27">
        <f>(P34+R34)/O34*100</f>
        <v>30</v>
      </c>
      <c r="U34" s="27">
        <f>(P34*100+R34*64+(O34-P34-R34-H34-L34)*36+H34*14)/O34</f>
        <v>46.2</v>
      </c>
      <c r="V34" s="41" t="s">
        <v>96</v>
      </c>
    </row>
    <row r="35" spans="1:22" ht="15.75">
      <c r="A35" s="65" t="s">
        <v>109</v>
      </c>
      <c r="B35" s="66">
        <f>SUM(B32:B34)</f>
        <v>70</v>
      </c>
      <c r="C35" s="66">
        <f>SUM(C32:C34)</f>
        <v>0</v>
      </c>
      <c r="D35" s="66">
        <f>SUM(D32:D34)</f>
        <v>1</v>
      </c>
      <c r="E35" s="66">
        <f t="shared" si="0"/>
        <v>71</v>
      </c>
      <c r="F35" s="66">
        <f>SUM(F32:F34)</f>
        <v>0</v>
      </c>
      <c r="G35" s="66"/>
      <c r="H35" s="66">
        <f>SUM(H32:H34)</f>
        <v>0</v>
      </c>
      <c r="I35" s="67">
        <f t="shared" si="17"/>
        <v>0</v>
      </c>
      <c r="J35" s="67"/>
      <c r="K35" s="67"/>
      <c r="L35" s="66">
        <f>SUM(L32:L34)</f>
        <v>0</v>
      </c>
      <c r="M35" s="68">
        <f t="shared" si="15"/>
        <v>0</v>
      </c>
      <c r="N35" s="69"/>
      <c r="O35" s="70">
        <f>SUM(O32:O34)</f>
        <v>70</v>
      </c>
      <c r="P35" s="66">
        <f>SUM(P32:P34)</f>
        <v>6</v>
      </c>
      <c r="Q35" s="81"/>
      <c r="R35" s="72">
        <f>SUM(R32:R34)</f>
        <v>27</v>
      </c>
      <c r="S35" s="73">
        <f>(E35-H35)/E35*100</f>
        <v>100</v>
      </c>
      <c r="T35" s="68">
        <f t="shared" ref="T35:T36" si="21">(P35+R35)/O35*100</f>
        <v>47.142857142857139</v>
      </c>
      <c r="U35" s="74">
        <f>(P35*100+R35*64+(O35-P35-R35)*36+H35*16)/O35</f>
        <v>52.285714285714285</v>
      </c>
      <c r="V35" s="75"/>
    </row>
    <row r="36" spans="1:22" ht="24" customHeight="1">
      <c r="A36" s="88" t="s">
        <v>110</v>
      </c>
      <c r="B36" s="89">
        <f>SUM(B35,B31,B27,B24,B21)</f>
        <v>313</v>
      </c>
      <c r="C36" s="89">
        <f>SUM(C35,C31,C27,C24,C21)</f>
        <v>2</v>
      </c>
      <c r="D36" s="89">
        <f>SUM(D35,D31,D27,D24,D21)</f>
        <v>3</v>
      </c>
      <c r="E36" s="89">
        <f t="shared" si="0"/>
        <v>314</v>
      </c>
      <c r="F36" s="89">
        <f>F21+F24+F27+F31+F35</f>
        <v>6</v>
      </c>
      <c r="G36" s="89"/>
      <c r="H36" s="89">
        <f>H21+H24+H27+H31+H35</f>
        <v>2</v>
      </c>
      <c r="I36" s="90">
        <f t="shared" si="17"/>
        <v>0.63694267515923575</v>
      </c>
      <c r="J36" s="90"/>
      <c r="K36" s="90"/>
      <c r="L36" s="89">
        <f>L21+L24+L27+L31+L35</f>
        <v>5</v>
      </c>
      <c r="M36" s="91">
        <f t="shared" si="15"/>
        <v>1.5923566878980893</v>
      </c>
      <c r="N36" s="92"/>
      <c r="O36" s="89">
        <f>O21+O24+O27+O31+O35</f>
        <v>303</v>
      </c>
      <c r="P36" s="89">
        <f>P21+P24+P27+P31+P35</f>
        <v>34</v>
      </c>
      <c r="Q36" s="93"/>
      <c r="R36" s="89">
        <f>R21+R24+R27+R31+R35</f>
        <v>122</v>
      </c>
      <c r="S36" s="91">
        <f>(O36-H36)/O36*100</f>
        <v>99.339933993399342</v>
      </c>
      <c r="T36" s="91">
        <f t="shared" si="21"/>
        <v>51.485148514851488</v>
      </c>
      <c r="U36" s="91">
        <f>(P36*100+R36*64+(O36-P36-R36)*36+H36*14)/O36</f>
        <v>54.547854785478549</v>
      </c>
      <c r="V36" s="94"/>
    </row>
    <row r="37" spans="1:22" ht="22.5" customHeight="1">
      <c r="A37" s="95" t="s">
        <v>111</v>
      </c>
      <c r="B37" s="95">
        <f>SUM(B17+B36)</f>
        <v>565</v>
      </c>
      <c r="C37" s="95">
        <f>SUM(C17+C36)</f>
        <v>4</v>
      </c>
      <c r="D37" s="95">
        <f>SUM(D17+D36)</f>
        <v>4</v>
      </c>
      <c r="E37" s="95">
        <f t="shared" si="0"/>
        <v>565</v>
      </c>
      <c r="F37" s="95">
        <f>F17+F36</f>
        <v>11</v>
      </c>
      <c r="G37" s="95"/>
      <c r="H37" s="95">
        <f>H17+H36</f>
        <v>2</v>
      </c>
      <c r="I37" s="96">
        <f t="shared" si="17"/>
        <v>0.35398230088495575</v>
      </c>
      <c r="J37" s="96"/>
      <c r="K37" s="96"/>
      <c r="L37" s="95">
        <f>L17+L36</f>
        <v>62</v>
      </c>
      <c r="M37" s="97">
        <f t="shared" si="15"/>
        <v>10.973451327433628</v>
      </c>
      <c r="N37" s="98"/>
      <c r="O37" s="99">
        <f>O17+O36</f>
        <v>497</v>
      </c>
      <c r="P37" s="99">
        <f>SUM(P17,P36)</f>
        <v>74</v>
      </c>
      <c r="Q37" s="100"/>
      <c r="R37" s="95">
        <f>R17+R36</f>
        <v>218</v>
      </c>
      <c r="S37" s="101">
        <f>(O37-H37)/O37*100</f>
        <v>99.597585513078471</v>
      </c>
      <c r="T37" s="101">
        <f>(P37+R37)/O37*100</f>
        <v>58.752515090543255</v>
      </c>
      <c r="U37" s="101">
        <f>(P37*100+R37*64+(O37-P37-R37)*36+H37*16)/O37</f>
        <v>57.875251509054323</v>
      </c>
      <c r="V37" s="95"/>
    </row>
    <row r="38" spans="1:22" ht="22.5">
      <c r="A38" s="36" t="s">
        <v>112</v>
      </c>
      <c r="B38" s="37">
        <v>23</v>
      </c>
      <c r="C38" s="38"/>
      <c r="D38" s="38"/>
      <c r="E38" s="37">
        <f t="shared" si="0"/>
        <v>23</v>
      </c>
      <c r="F38" s="9"/>
      <c r="G38" s="9"/>
      <c r="H38" s="38">
        <v>0</v>
      </c>
      <c r="I38" s="38">
        <f t="shared" si="17"/>
        <v>0</v>
      </c>
      <c r="J38" s="38"/>
      <c r="K38" s="38"/>
      <c r="L38" s="38"/>
      <c r="M38" s="64">
        <f t="shared" si="15"/>
        <v>0</v>
      </c>
      <c r="N38" s="39"/>
      <c r="O38" s="36">
        <v>23</v>
      </c>
      <c r="P38" s="36">
        <v>2</v>
      </c>
      <c r="Q38" s="102" t="s">
        <v>174</v>
      </c>
      <c r="R38" s="36">
        <v>10</v>
      </c>
      <c r="S38" s="78"/>
      <c r="T38" s="27">
        <f t="shared" ref="T38:T43" si="22">(P38+R38)/O38*100</f>
        <v>52.173913043478258</v>
      </c>
      <c r="U38" s="27">
        <f t="shared" ref="U38:U44" si="23">(P38*100+R38*64+(O38-P38-R38-H38-L38)*36+H38*14)/O38</f>
        <v>53.739130434782609</v>
      </c>
      <c r="V38" s="41"/>
    </row>
    <row r="39" spans="1:22" ht="15.75">
      <c r="A39" s="65" t="s">
        <v>117</v>
      </c>
      <c r="B39" s="66">
        <f>SUM(B38:B38)</f>
        <v>23</v>
      </c>
      <c r="C39" s="66">
        <f>SUM(C38:C38)</f>
        <v>0</v>
      </c>
      <c r="D39" s="66">
        <f>SUM(D38:D38)</f>
        <v>0</v>
      </c>
      <c r="E39" s="66">
        <f t="shared" si="0"/>
        <v>23</v>
      </c>
      <c r="F39" s="66">
        <f>SUM(F38:F38)</f>
        <v>0</v>
      </c>
      <c r="G39" s="66"/>
      <c r="H39" s="66">
        <f>SUM(H38:H38)</f>
        <v>0</v>
      </c>
      <c r="I39" s="67">
        <f>H39/E39*100</f>
        <v>0</v>
      </c>
      <c r="J39" s="67"/>
      <c r="K39" s="67"/>
      <c r="L39" s="66">
        <f>SUM(L38:L38)</f>
        <v>0</v>
      </c>
      <c r="M39" s="68">
        <v>0</v>
      </c>
      <c r="N39" s="69"/>
      <c r="O39" s="72">
        <f>SUM(O38:O38)</f>
        <v>23</v>
      </c>
      <c r="P39" s="72">
        <f>SUM(P38:P38)</f>
        <v>2</v>
      </c>
      <c r="Q39" s="81"/>
      <c r="R39" s="72">
        <f>SUM(R38:R38)</f>
        <v>10</v>
      </c>
      <c r="S39" s="73">
        <f t="shared" ref="S39:S44" si="24">(E39-H39)/E39*100</f>
        <v>100</v>
      </c>
      <c r="T39" s="103">
        <f t="shared" si="22"/>
        <v>52.173913043478258</v>
      </c>
      <c r="U39" s="103">
        <f t="shared" si="23"/>
        <v>53.739130434782609</v>
      </c>
      <c r="V39" s="75"/>
    </row>
    <row r="40" spans="1:22" ht="90">
      <c r="A40" s="36" t="s">
        <v>118</v>
      </c>
      <c r="B40" s="37">
        <v>23</v>
      </c>
      <c r="C40" s="38"/>
      <c r="D40" s="38"/>
      <c r="E40" s="37">
        <f t="shared" si="0"/>
        <v>23</v>
      </c>
      <c r="F40" s="9"/>
      <c r="G40" s="9"/>
      <c r="H40" s="38">
        <v>0</v>
      </c>
      <c r="I40" s="38">
        <f t="shared" ref="I40:I41" si="25">H40/E40*100</f>
        <v>0</v>
      </c>
      <c r="J40" s="38"/>
      <c r="K40" s="38"/>
      <c r="L40" s="38"/>
      <c r="M40" s="64">
        <f t="shared" ref="M40:M41" si="26">L40/E40*100</f>
        <v>0</v>
      </c>
      <c r="N40" s="39"/>
      <c r="O40" s="36">
        <v>23</v>
      </c>
      <c r="P40" s="36">
        <v>8</v>
      </c>
      <c r="Q40" s="102" t="s">
        <v>187</v>
      </c>
      <c r="R40" s="36">
        <v>13</v>
      </c>
      <c r="S40" s="78"/>
      <c r="T40" s="27">
        <f t="shared" si="22"/>
        <v>91.304347826086953</v>
      </c>
      <c r="U40" s="27">
        <f t="shared" si="23"/>
        <v>74.086956521739125</v>
      </c>
      <c r="V40" s="41" t="s">
        <v>114</v>
      </c>
    </row>
    <row r="41" spans="1:22" ht="18.75" customHeight="1">
      <c r="A41" s="36" t="s">
        <v>122</v>
      </c>
      <c r="B41" s="37">
        <v>20</v>
      </c>
      <c r="C41" s="38">
        <v>1</v>
      </c>
      <c r="D41" s="38"/>
      <c r="E41" s="37">
        <f t="shared" si="0"/>
        <v>19</v>
      </c>
      <c r="F41" s="9"/>
      <c r="G41" s="9"/>
      <c r="H41" s="38">
        <v>0</v>
      </c>
      <c r="I41" s="38">
        <f t="shared" si="25"/>
        <v>0</v>
      </c>
      <c r="J41" s="38"/>
      <c r="K41" s="38"/>
      <c r="L41" s="38"/>
      <c r="M41" s="64">
        <f t="shared" si="26"/>
        <v>0</v>
      </c>
      <c r="N41" s="39"/>
      <c r="O41" s="36">
        <v>19</v>
      </c>
      <c r="P41" s="36">
        <v>0</v>
      </c>
      <c r="Q41" s="102"/>
      <c r="R41" s="36">
        <v>11</v>
      </c>
      <c r="S41" s="78"/>
      <c r="T41" s="27">
        <f t="shared" si="22"/>
        <v>57.894736842105267</v>
      </c>
      <c r="U41" s="27">
        <f t="shared" si="23"/>
        <v>52.210526315789473</v>
      </c>
      <c r="V41" s="41" t="s">
        <v>116</v>
      </c>
    </row>
    <row r="42" spans="1:22" ht="19.5" customHeight="1">
      <c r="A42" s="105" t="s">
        <v>125</v>
      </c>
      <c r="B42" s="66">
        <f>SUM(B40:B41)</f>
        <v>43</v>
      </c>
      <c r="C42" s="66">
        <f t="shared" ref="C42:H42" si="27">SUM(C40:C41)</f>
        <v>1</v>
      </c>
      <c r="D42" s="66">
        <f t="shared" si="27"/>
        <v>0</v>
      </c>
      <c r="E42" s="66">
        <f t="shared" si="0"/>
        <v>42</v>
      </c>
      <c r="F42" s="66">
        <f t="shared" si="27"/>
        <v>0</v>
      </c>
      <c r="G42" s="66"/>
      <c r="H42" s="66">
        <f t="shared" si="27"/>
        <v>0</v>
      </c>
      <c r="I42" s="67">
        <f>H42/E42*100</f>
        <v>0</v>
      </c>
      <c r="J42" s="67"/>
      <c r="K42" s="67"/>
      <c r="L42" s="66">
        <f>SUM(L40:L41)</f>
        <v>0</v>
      </c>
      <c r="M42" s="68">
        <v>0</v>
      </c>
      <c r="N42" s="69"/>
      <c r="O42" s="66">
        <f t="shared" ref="O42:P42" si="28">SUM(O40:O41)</f>
        <v>42</v>
      </c>
      <c r="P42" s="66">
        <f t="shared" si="28"/>
        <v>8</v>
      </c>
      <c r="Q42" s="106"/>
      <c r="R42" s="66">
        <f>SUM(R40:R41)</f>
        <v>24</v>
      </c>
      <c r="S42" s="73">
        <f t="shared" si="24"/>
        <v>100</v>
      </c>
      <c r="T42" s="103">
        <f t="shared" si="22"/>
        <v>76.19047619047619</v>
      </c>
      <c r="U42" s="103">
        <f t="shared" si="23"/>
        <v>64.19047619047619</v>
      </c>
      <c r="V42" s="75"/>
    </row>
    <row r="43" spans="1:22" ht="24.75" customHeight="1">
      <c r="A43" s="168" t="s">
        <v>126</v>
      </c>
      <c r="B43" s="169">
        <f>SUM(B39,B42)</f>
        <v>66</v>
      </c>
      <c r="C43" s="169">
        <f>C39+C42</f>
        <v>1</v>
      </c>
      <c r="D43" s="169">
        <f>D39+D42</f>
        <v>0</v>
      </c>
      <c r="E43" s="169">
        <f>SUM(E39,E42)</f>
        <v>65</v>
      </c>
      <c r="F43" s="169">
        <f>F39+F42</f>
        <v>0</v>
      </c>
      <c r="G43" s="169"/>
      <c r="H43" s="169">
        <f>H39+H42</f>
        <v>0</v>
      </c>
      <c r="I43" s="169">
        <f>H43/E43*100</f>
        <v>0</v>
      </c>
      <c r="J43" s="169"/>
      <c r="K43" s="169"/>
      <c r="L43" s="169">
        <f>L39+L42</f>
        <v>0</v>
      </c>
      <c r="M43" s="170">
        <v>0</v>
      </c>
      <c r="N43" s="171"/>
      <c r="O43" s="169">
        <f>SUM(O39,O42)</f>
        <v>65</v>
      </c>
      <c r="P43" s="169">
        <f>P39+P42</f>
        <v>10</v>
      </c>
      <c r="Q43" s="172"/>
      <c r="R43" s="169">
        <f>R39+R42</f>
        <v>34</v>
      </c>
      <c r="S43" s="173"/>
      <c r="T43" s="170">
        <f t="shared" si="22"/>
        <v>67.692307692307693</v>
      </c>
      <c r="U43" s="170">
        <f t="shared" si="23"/>
        <v>60.492307692307691</v>
      </c>
      <c r="V43" s="174"/>
    </row>
    <row r="44" spans="1:22" ht="29.25">
      <c r="A44" s="111" t="s">
        <v>127</v>
      </c>
      <c r="B44" s="111">
        <f>SUM(B43,B36)</f>
        <v>379</v>
      </c>
      <c r="C44" s="111">
        <f>C36+C43</f>
        <v>3</v>
      </c>
      <c r="D44" s="111">
        <f>D36+D43</f>
        <v>3</v>
      </c>
      <c r="E44" s="37">
        <f t="shared" ref="E44:E45" si="29">B44-C44+D44</f>
        <v>379</v>
      </c>
      <c r="F44" s="111">
        <f>F36+F43</f>
        <v>6</v>
      </c>
      <c r="G44" s="111"/>
      <c r="H44" s="112">
        <f>H36+H43</f>
        <v>2</v>
      </c>
      <c r="I44" s="112">
        <f>H44/E44*100</f>
        <v>0.52770448548812665</v>
      </c>
      <c r="J44" s="112"/>
      <c r="K44" s="112"/>
      <c r="L44" s="111">
        <f>L36+L43</f>
        <v>5</v>
      </c>
      <c r="M44" s="113">
        <f>L44/E44*100</f>
        <v>1.3192612137203166</v>
      </c>
      <c r="N44" s="114"/>
      <c r="O44" s="111">
        <f>SUM(O43,O36)</f>
        <v>368</v>
      </c>
      <c r="P44" s="111">
        <f>SUM(P43,P36)</f>
        <v>44</v>
      </c>
      <c r="Q44" s="115"/>
      <c r="R44" s="111">
        <f>SUM(R43,R36)</f>
        <v>156</v>
      </c>
      <c r="S44" s="110">
        <f t="shared" si="24"/>
        <v>99.47229551451187</v>
      </c>
      <c r="T44" s="107">
        <f>(P44+R44)/O44*100</f>
        <v>54.347826086956516</v>
      </c>
      <c r="U44" s="107">
        <f t="shared" si="23"/>
        <v>54.913043478260867</v>
      </c>
      <c r="V44" s="116"/>
    </row>
    <row r="45" spans="1:22" ht="24.75" customHeight="1">
      <c r="A45" s="117" t="s">
        <v>128</v>
      </c>
      <c r="B45" s="29">
        <f>SUM(B37,B43)</f>
        <v>631</v>
      </c>
      <c r="C45" s="29">
        <f>C17+C44</f>
        <v>5</v>
      </c>
      <c r="D45" s="29">
        <f>D17+D44</f>
        <v>4</v>
      </c>
      <c r="E45" s="29">
        <f t="shared" si="29"/>
        <v>630</v>
      </c>
      <c r="F45" s="29">
        <f>F17+F44</f>
        <v>11</v>
      </c>
      <c r="G45" s="29"/>
      <c r="H45" s="118">
        <f>H17+H44</f>
        <v>2</v>
      </c>
      <c r="I45" s="18">
        <f>H45/E45*100</f>
        <v>0.31746031746031744</v>
      </c>
      <c r="J45" s="118"/>
      <c r="K45" s="118"/>
      <c r="L45" s="29">
        <f>L17+L44</f>
        <v>62</v>
      </c>
      <c r="M45" s="33">
        <f>L45/E45*100</f>
        <v>9.8412698412698418</v>
      </c>
      <c r="N45" s="119"/>
      <c r="O45" s="29">
        <f>SUM(O37,O43)</f>
        <v>562</v>
      </c>
      <c r="P45" s="29">
        <f>SUM(P37,P43)</f>
        <v>84</v>
      </c>
      <c r="Q45" s="120"/>
      <c r="R45" s="29">
        <f>SUM(R37,R43)</f>
        <v>252</v>
      </c>
      <c r="S45" s="121">
        <v>99.8</v>
      </c>
      <c r="T45" s="121">
        <f>(P45+R45)/O45*100</f>
        <v>59.786476868327398</v>
      </c>
      <c r="U45" s="29">
        <f>U37</f>
        <v>57.875251509054323</v>
      </c>
      <c r="V45" s="35"/>
    </row>
    <row r="47" spans="1:22" ht="15">
      <c r="A47" s="182" t="s">
        <v>156</v>
      </c>
      <c r="B47" s="182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</row>
    <row r="48" spans="1:22" ht="15">
      <c r="A48" s="183"/>
      <c r="B48" s="183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</row>
    <row r="49" spans="1:22" ht="15">
      <c r="A49" s="162"/>
      <c r="B49" s="162"/>
      <c r="C49" s="162"/>
      <c r="D49" s="162"/>
      <c r="E49" s="162"/>
      <c r="F49" s="162"/>
      <c r="G49" s="162"/>
      <c r="H49" s="162"/>
      <c r="I49" s="162"/>
      <c r="J49" s="162"/>
      <c r="K49" s="162"/>
      <c r="L49" s="162"/>
      <c r="M49" s="128"/>
      <c r="N49" s="162"/>
      <c r="O49" s="162"/>
      <c r="P49" s="162"/>
      <c r="Q49" s="129"/>
      <c r="R49" s="162"/>
      <c r="S49" s="130"/>
      <c r="T49" s="162"/>
      <c r="U49" s="162"/>
      <c r="V49" s="162"/>
    </row>
    <row r="50" spans="1:22" ht="15.75">
      <c r="B50" s="184" t="s">
        <v>158</v>
      </c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</row>
  </sheetData>
  <mergeCells count="25">
    <mergeCell ref="V2:V3"/>
    <mergeCell ref="A1:V1"/>
    <mergeCell ref="A2:A3"/>
    <mergeCell ref="B2:B3"/>
    <mergeCell ref="C2:C3"/>
    <mergeCell ref="D2:D3"/>
    <mergeCell ref="E2:G2"/>
    <mergeCell ref="H2:K2"/>
    <mergeCell ref="L2:N2"/>
    <mergeCell ref="O2:O3"/>
    <mergeCell ref="P2:P3"/>
    <mergeCell ref="Q2:Q3"/>
    <mergeCell ref="R2:R3"/>
    <mergeCell ref="S2:S3"/>
    <mergeCell ref="T2:T3"/>
    <mergeCell ref="U2:U3"/>
    <mergeCell ref="A47:V47"/>
    <mergeCell ref="A48:V48"/>
    <mergeCell ref="B50:N50"/>
    <mergeCell ref="X8:AQ8"/>
    <mergeCell ref="X9:AQ9"/>
    <mergeCell ref="X10:AQ10"/>
    <mergeCell ref="X11:AQ11"/>
    <mergeCell ref="X12:AQ12"/>
    <mergeCell ref="X13:AQ13"/>
  </mergeCells>
  <pageMargins left="0.70866141732283472" right="0" top="0.74803149606299213" bottom="0.74803149606299213" header="0.31496062992125984" footer="0.31496062992125984"/>
  <pageSetup paperSize="9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0"/>
  <sheetViews>
    <sheetView topLeftCell="A40" workbookViewId="0">
      <selection sqref="A1:V1"/>
    </sheetView>
  </sheetViews>
  <sheetFormatPr defaultRowHeight="14.25"/>
  <cols>
    <col min="1" max="1" width="8.875" style="122" customWidth="1"/>
    <col min="2" max="2" width="4.875" style="122" customWidth="1"/>
    <col min="3" max="4" width="3.625" style="122" customWidth="1"/>
    <col min="5" max="5" width="4.375" style="122" customWidth="1"/>
    <col min="6" max="6" width="3.375" style="122" customWidth="1"/>
    <col min="7" max="7" width="9.25" style="122" customWidth="1"/>
    <col min="8" max="8" width="3.125" style="122" customWidth="1"/>
    <col min="9" max="9" width="3.375" style="122" customWidth="1"/>
    <col min="10" max="11" width="6.25" style="122" customWidth="1"/>
    <col min="12" max="12" width="3.375" style="122" customWidth="1"/>
    <col min="13" max="13" width="4.625" style="123" customWidth="1"/>
    <col min="14" max="14" width="6.875" style="124" customWidth="1"/>
    <col min="15" max="15" width="4.375" style="122" customWidth="1"/>
    <col min="16" max="16" width="3.375" style="122" customWidth="1"/>
    <col min="17" max="17" width="13" style="125" customWidth="1"/>
    <col min="18" max="18" width="4.75" style="122" customWidth="1"/>
    <col min="19" max="19" width="5.375" style="126" customWidth="1"/>
    <col min="20" max="20" width="5.125" style="122" customWidth="1"/>
    <col min="21" max="21" width="4.75" style="122" customWidth="1"/>
    <col min="22" max="22" width="13.375" style="122" customWidth="1"/>
  </cols>
  <sheetData>
    <row r="1" spans="1:22" ht="30.75" customHeight="1">
      <c r="A1" s="188" t="s">
        <v>168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  <c r="P1" s="188"/>
      <c r="Q1" s="188"/>
      <c r="R1" s="188"/>
      <c r="S1" s="188"/>
      <c r="T1" s="188"/>
      <c r="U1" s="188"/>
      <c r="V1" s="188"/>
    </row>
    <row r="2" spans="1:22" ht="36.75" customHeight="1">
      <c r="A2" s="176" t="s">
        <v>1</v>
      </c>
      <c r="B2" s="176" t="s">
        <v>2</v>
      </c>
      <c r="C2" s="176" t="s">
        <v>3</v>
      </c>
      <c r="D2" s="176" t="s">
        <v>4</v>
      </c>
      <c r="E2" s="177" t="s">
        <v>5</v>
      </c>
      <c r="F2" s="177"/>
      <c r="G2" s="177"/>
      <c r="H2" s="178" t="s">
        <v>6</v>
      </c>
      <c r="I2" s="178"/>
      <c r="J2" s="178"/>
      <c r="K2" s="178"/>
      <c r="L2" s="179" t="s">
        <v>7</v>
      </c>
      <c r="M2" s="180"/>
      <c r="N2" s="181"/>
      <c r="O2" s="176" t="s">
        <v>8</v>
      </c>
      <c r="P2" s="176" t="s">
        <v>9</v>
      </c>
      <c r="Q2" s="185" t="s">
        <v>10</v>
      </c>
      <c r="R2" s="176" t="s">
        <v>11</v>
      </c>
      <c r="S2" s="186" t="s">
        <v>12</v>
      </c>
      <c r="T2" s="176" t="s">
        <v>13</v>
      </c>
      <c r="U2" s="187" t="s">
        <v>14</v>
      </c>
      <c r="V2" s="176" t="s">
        <v>15</v>
      </c>
    </row>
    <row r="3" spans="1:22" ht="53.25" customHeight="1">
      <c r="A3" s="176"/>
      <c r="B3" s="176"/>
      <c r="C3" s="176"/>
      <c r="D3" s="176"/>
      <c r="E3" s="152" t="s">
        <v>16</v>
      </c>
      <c r="F3" s="2" t="s">
        <v>17</v>
      </c>
      <c r="G3" s="2" t="s">
        <v>18</v>
      </c>
      <c r="H3" s="152" t="s">
        <v>19</v>
      </c>
      <c r="I3" s="154" t="s">
        <v>20</v>
      </c>
      <c r="J3" s="2" t="s">
        <v>21</v>
      </c>
      <c r="K3" s="2" t="s">
        <v>22</v>
      </c>
      <c r="L3" s="4" t="s">
        <v>23</v>
      </c>
      <c r="M3" s="5" t="s">
        <v>20</v>
      </c>
      <c r="N3" s="6" t="s">
        <v>24</v>
      </c>
      <c r="O3" s="176"/>
      <c r="P3" s="176"/>
      <c r="Q3" s="185"/>
      <c r="R3" s="176"/>
      <c r="S3" s="186"/>
      <c r="T3" s="176"/>
      <c r="U3" s="187"/>
      <c r="V3" s="176"/>
    </row>
    <row r="4" spans="1:22">
      <c r="A4" s="7" t="s">
        <v>25</v>
      </c>
      <c r="B4" s="164">
        <v>31</v>
      </c>
      <c r="C4" s="9"/>
      <c r="D4" s="9"/>
      <c r="E4" s="164">
        <f>B4-C4+D4</f>
        <v>31</v>
      </c>
      <c r="F4" s="9"/>
      <c r="G4" s="10"/>
      <c r="H4" s="9"/>
      <c r="I4" s="9"/>
      <c r="J4" s="9"/>
      <c r="K4" s="9"/>
      <c r="L4" s="9">
        <v>31</v>
      </c>
      <c r="M4" s="11"/>
      <c r="N4" s="12"/>
      <c r="O4" s="7"/>
      <c r="P4" s="9"/>
      <c r="Q4" s="13"/>
      <c r="R4" s="7"/>
      <c r="S4" s="14"/>
      <c r="T4" s="9"/>
      <c r="U4" s="9"/>
      <c r="V4" s="15" t="s">
        <v>60</v>
      </c>
    </row>
    <row r="5" spans="1:22" ht="48" customHeight="1">
      <c r="A5" s="7" t="s">
        <v>28</v>
      </c>
      <c r="B5" s="164">
        <v>25</v>
      </c>
      <c r="C5" s="9"/>
      <c r="D5" s="9"/>
      <c r="E5" s="164">
        <f t="shared" ref="E5:E42" si="0">B5-C5+D5</f>
        <v>25</v>
      </c>
      <c r="F5" s="9">
        <v>4</v>
      </c>
      <c r="G5" s="10" t="s">
        <v>134</v>
      </c>
      <c r="H5" s="9"/>
      <c r="I5" s="9"/>
      <c r="J5" s="9"/>
      <c r="K5" s="9"/>
      <c r="L5" s="9">
        <v>25</v>
      </c>
      <c r="M5" s="11"/>
      <c r="N5" s="12"/>
      <c r="O5" s="7"/>
      <c r="P5" s="9"/>
      <c r="Q5" s="13"/>
      <c r="R5" s="7"/>
      <c r="S5" s="14"/>
      <c r="T5" s="9"/>
      <c r="U5" s="9"/>
      <c r="V5" s="15" t="s">
        <v>133</v>
      </c>
    </row>
    <row r="6" spans="1:22" ht="15.75">
      <c r="A6" s="16" t="s">
        <v>31</v>
      </c>
      <c r="B6" s="17">
        <f>SUM(B4:B5)</f>
        <v>56</v>
      </c>
      <c r="C6" s="17">
        <f>SUM(C4:C5)</f>
        <v>0</v>
      </c>
      <c r="D6" s="17">
        <f>SUM(D4:D5)</f>
        <v>0</v>
      </c>
      <c r="E6" s="17">
        <f t="shared" si="0"/>
        <v>56</v>
      </c>
      <c r="F6" s="17">
        <f>SUM(F4:F5)</f>
        <v>4</v>
      </c>
      <c r="G6" s="17"/>
      <c r="H6" s="17">
        <f>SUM(H4:H5)</f>
        <v>0</v>
      </c>
      <c r="I6" s="17"/>
      <c r="J6" s="17"/>
      <c r="K6" s="18"/>
      <c r="L6" s="17">
        <f>SUM(L4:L5)</f>
        <v>56</v>
      </c>
      <c r="M6" s="19">
        <f>L6/E6*100</f>
        <v>100</v>
      </c>
      <c r="N6" s="20"/>
      <c r="O6" s="21">
        <f>SUM(O4:O5)</f>
        <v>0</v>
      </c>
      <c r="P6" s="18"/>
      <c r="Q6" s="22"/>
      <c r="R6" s="21"/>
      <c r="S6" s="23"/>
      <c r="T6" s="18"/>
      <c r="U6" s="18"/>
      <c r="V6" s="24"/>
    </row>
    <row r="7" spans="1:22" ht="45">
      <c r="A7" s="131" t="s">
        <v>32</v>
      </c>
      <c r="B7" s="132">
        <v>30</v>
      </c>
      <c r="C7" s="133">
        <v>1</v>
      </c>
      <c r="D7" s="133">
        <v>1</v>
      </c>
      <c r="E7" s="132">
        <f>B7-C7+D7</f>
        <v>30</v>
      </c>
      <c r="F7" s="133"/>
      <c r="G7" s="134"/>
      <c r="H7" s="133"/>
      <c r="I7" s="133"/>
      <c r="J7" s="133"/>
      <c r="K7" s="133"/>
      <c r="L7" s="133"/>
      <c r="M7" s="135"/>
      <c r="N7" s="136"/>
      <c r="O7" s="131">
        <v>30</v>
      </c>
      <c r="P7" s="133">
        <v>4</v>
      </c>
      <c r="Q7" s="137" t="s">
        <v>162</v>
      </c>
      <c r="R7" s="138">
        <v>19</v>
      </c>
      <c r="S7" s="139">
        <f t="shared" ref="S7:S8" si="1">(E7-H7)/E7*100</f>
        <v>100</v>
      </c>
      <c r="T7" s="140">
        <f>(P7+R7)/O7*100</f>
        <v>76.666666666666671</v>
      </c>
      <c r="U7" s="140">
        <f t="shared" ref="U7:U8" si="2">(P7*100+R7*64+(O7-P7-R7-H7-L7)*36+H7*14)/O7</f>
        <v>62.266666666666666</v>
      </c>
      <c r="V7" s="15" t="s">
        <v>27</v>
      </c>
    </row>
    <row r="8" spans="1:22" ht="45">
      <c r="A8" s="131" t="s">
        <v>35</v>
      </c>
      <c r="B8" s="132">
        <v>29</v>
      </c>
      <c r="C8" s="133"/>
      <c r="D8" s="133">
        <v>3</v>
      </c>
      <c r="E8" s="132">
        <f t="shared" ref="E8" si="3">B8-C8+D8</f>
        <v>32</v>
      </c>
      <c r="F8" s="133"/>
      <c r="G8" s="134"/>
      <c r="H8" s="133"/>
      <c r="I8" s="133"/>
      <c r="J8" s="133"/>
      <c r="K8" s="133"/>
      <c r="L8" s="133"/>
      <c r="M8" s="135"/>
      <c r="N8" s="136"/>
      <c r="O8" s="131">
        <v>32</v>
      </c>
      <c r="P8" s="133">
        <v>4</v>
      </c>
      <c r="Q8" s="137" t="s">
        <v>136</v>
      </c>
      <c r="R8" s="138">
        <v>19</v>
      </c>
      <c r="S8" s="139">
        <f t="shared" si="1"/>
        <v>100</v>
      </c>
      <c r="T8" s="140">
        <f t="shared" ref="T8:T13" si="4">(P8+R8)/O8*100</f>
        <v>71.875</v>
      </c>
      <c r="U8" s="140">
        <f t="shared" si="2"/>
        <v>60.625</v>
      </c>
      <c r="V8" s="15" t="s">
        <v>30</v>
      </c>
    </row>
    <row r="9" spans="1:22" ht="15.75">
      <c r="A9" s="29" t="s">
        <v>42</v>
      </c>
      <c r="B9" s="17">
        <f>SUM(B7:B8)</f>
        <v>59</v>
      </c>
      <c r="C9" s="17">
        <f>SUM(C7:C8)</f>
        <v>1</v>
      </c>
      <c r="D9" s="17">
        <f>SUM(D7:D8)</f>
        <v>4</v>
      </c>
      <c r="E9" s="17">
        <f t="shared" si="0"/>
        <v>62</v>
      </c>
      <c r="F9" s="18">
        <f>SUM(F7:F8)</f>
        <v>0</v>
      </c>
      <c r="G9" s="18"/>
      <c r="H9" s="18">
        <f>SUM(H7:H8)</f>
        <v>0</v>
      </c>
      <c r="I9" s="17"/>
      <c r="J9" s="18"/>
      <c r="K9" s="18"/>
      <c r="L9" s="17">
        <f>SUM(L7:L8)</f>
        <v>0</v>
      </c>
      <c r="M9" s="19">
        <f>L9/E9*100</f>
        <v>0</v>
      </c>
      <c r="N9" s="20"/>
      <c r="O9" s="30">
        <f>SUM(O7:O8)</f>
        <v>62</v>
      </c>
      <c r="P9" s="17">
        <f>SUM(P7:P8)</f>
        <v>8</v>
      </c>
      <c r="Q9" s="31"/>
      <c r="R9" s="21">
        <f>SUM(R7:R8)</f>
        <v>38</v>
      </c>
      <c r="S9" s="32">
        <f>(E9-H9)/E9*100</f>
        <v>100</v>
      </c>
      <c r="T9" s="33">
        <f t="shared" si="4"/>
        <v>74.193548387096769</v>
      </c>
      <c r="U9" s="34">
        <f>(P9*100+R9*64+(O9-P9-R9)*36+H9*14)/O9</f>
        <v>61.41935483870968</v>
      </c>
      <c r="V9" s="35"/>
    </row>
    <row r="10" spans="1:22" ht="90">
      <c r="A10" s="131" t="s">
        <v>43</v>
      </c>
      <c r="B10" s="132">
        <v>24</v>
      </c>
      <c r="C10" s="133"/>
      <c r="D10" s="133">
        <v>2</v>
      </c>
      <c r="E10" s="132">
        <f>B10-C10+D10</f>
        <v>26</v>
      </c>
      <c r="F10" s="133"/>
      <c r="G10" s="133"/>
      <c r="H10" s="133"/>
      <c r="I10" s="133"/>
      <c r="J10" s="133"/>
      <c r="K10" s="133"/>
      <c r="L10" s="133"/>
      <c r="M10" s="135"/>
      <c r="N10" s="136"/>
      <c r="O10" s="131">
        <v>26</v>
      </c>
      <c r="P10" s="133">
        <v>8</v>
      </c>
      <c r="Q10" s="137" t="s">
        <v>169</v>
      </c>
      <c r="R10" s="131">
        <v>16</v>
      </c>
      <c r="S10" s="139">
        <f t="shared" ref="S10:S12" si="5">(E10-H10)/E10*100</f>
        <v>100</v>
      </c>
      <c r="T10" s="140">
        <f t="shared" si="4"/>
        <v>92.307692307692307</v>
      </c>
      <c r="U10" s="140">
        <f t="shared" ref="U10:U12" si="6">(P10*100+R10*64+(O10-P10-R10-H10-L10)*36+H10*14)/O10</f>
        <v>72.92307692307692</v>
      </c>
      <c r="V10" s="141" t="s">
        <v>34</v>
      </c>
    </row>
    <row r="11" spans="1:22" ht="33.75">
      <c r="A11" s="131" t="s">
        <v>46</v>
      </c>
      <c r="B11" s="132">
        <v>21</v>
      </c>
      <c r="C11" s="133">
        <v>1</v>
      </c>
      <c r="D11" s="133">
        <v>1</v>
      </c>
      <c r="E11" s="132">
        <f t="shared" ref="E11:E12" si="7">B11-C11+D11</f>
        <v>21</v>
      </c>
      <c r="F11" s="133"/>
      <c r="G11" s="142"/>
      <c r="H11" s="133"/>
      <c r="I11" s="135">
        <f>H11/E11*100</f>
        <v>0</v>
      </c>
      <c r="J11" s="134"/>
      <c r="K11" s="142"/>
      <c r="L11" s="133"/>
      <c r="M11" s="27">
        <f t="shared" ref="M11" si="8">L11/E11*100</f>
        <v>0</v>
      </c>
      <c r="N11" s="142"/>
      <c r="O11" s="131">
        <v>21</v>
      </c>
      <c r="P11" s="133">
        <v>3</v>
      </c>
      <c r="Q11" s="137" t="s">
        <v>38</v>
      </c>
      <c r="R11" s="131">
        <v>11</v>
      </c>
      <c r="S11" s="139">
        <f t="shared" si="5"/>
        <v>100</v>
      </c>
      <c r="T11" s="140">
        <f>(P11+R11)/O11*100</f>
        <v>66.666666666666657</v>
      </c>
      <c r="U11" s="140">
        <f t="shared" si="6"/>
        <v>59.80952380952381</v>
      </c>
      <c r="V11" s="15" t="s">
        <v>37</v>
      </c>
    </row>
    <row r="12" spans="1:22" ht="56.25">
      <c r="A12" s="131" t="s">
        <v>132</v>
      </c>
      <c r="B12" s="132">
        <v>21</v>
      </c>
      <c r="C12" s="133"/>
      <c r="D12" s="133">
        <v>1</v>
      </c>
      <c r="E12" s="132">
        <f t="shared" si="7"/>
        <v>22</v>
      </c>
      <c r="F12" s="133"/>
      <c r="G12" s="136"/>
      <c r="H12" s="133"/>
      <c r="I12" s="133"/>
      <c r="J12" s="133"/>
      <c r="K12" s="133"/>
      <c r="L12" s="133"/>
      <c r="M12" s="135"/>
      <c r="N12" s="136"/>
      <c r="O12" s="131">
        <v>22</v>
      </c>
      <c r="P12" s="133">
        <v>5</v>
      </c>
      <c r="Q12" s="137" t="s">
        <v>170</v>
      </c>
      <c r="R12" s="131">
        <v>11</v>
      </c>
      <c r="S12" s="139">
        <f t="shared" si="5"/>
        <v>100</v>
      </c>
      <c r="T12" s="140">
        <f t="shared" si="4"/>
        <v>72.727272727272734</v>
      </c>
      <c r="U12" s="140">
        <f t="shared" si="6"/>
        <v>64.545454545454547</v>
      </c>
      <c r="V12" s="15" t="s">
        <v>41</v>
      </c>
    </row>
    <row r="13" spans="1:22" ht="15.75">
      <c r="A13" s="29" t="s">
        <v>51</v>
      </c>
      <c r="B13" s="17">
        <f>SUM(B10:B12)</f>
        <v>66</v>
      </c>
      <c r="C13" s="17">
        <f>SUM(C10:C12)</f>
        <v>1</v>
      </c>
      <c r="D13" s="17">
        <f>SUM(D10:D12)</f>
        <v>4</v>
      </c>
      <c r="E13" s="17">
        <f t="shared" si="0"/>
        <v>69</v>
      </c>
      <c r="F13" s="18">
        <f>SUM(F10:F12)</f>
        <v>0</v>
      </c>
      <c r="G13" s="18"/>
      <c r="H13" s="18">
        <f>SUM(H10:H12)</f>
        <v>0</v>
      </c>
      <c r="I13" s="42">
        <f>H13/E13</f>
        <v>0</v>
      </c>
      <c r="J13" s="18"/>
      <c r="K13" s="18"/>
      <c r="L13" s="17">
        <f>SUM(L10:L12)</f>
        <v>0</v>
      </c>
      <c r="M13" s="33">
        <f t="shared" ref="M13:M19" si="9">L13/E13*100</f>
        <v>0</v>
      </c>
      <c r="N13" s="20"/>
      <c r="O13" s="30">
        <f>SUM(O10:O12)</f>
        <v>69</v>
      </c>
      <c r="P13" s="21">
        <f>SUM(P10:P12)</f>
        <v>16</v>
      </c>
      <c r="Q13" s="31"/>
      <c r="R13" s="21">
        <f>SUM(R10:R12)</f>
        <v>38</v>
      </c>
      <c r="S13" s="32">
        <f>(O13-H13)/O13*100</f>
        <v>100</v>
      </c>
      <c r="T13" s="33">
        <f t="shared" si="4"/>
        <v>78.260869565217391</v>
      </c>
      <c r="U13" s="34">
        <f>(P13*100+R13*64+(O13-P13-R13)*36+H13*14)/O13</f>
        <v>66.260869565217391</v>
      </c>
      <c r="V13" s="35"/>
    </row>
    <row r="14" spans="1:22" ht="78.75">
      <c r="A14" s="131" t="s">
        <v>52</v>
      </c>
      <c r="B14" s="132">
        <v>32</v>
      </c>
      <c r="C14" s="133">
        <v>1</v>
      </c>
      <c r="D14" s="133">
        <v>1</v>
      </c>
      <c r="E14" s="132">
        <f>B14-C14+D14</f>
        <v>32</v>
      </c>
      <c r="F14" s="133"/>
      <c r="G14" s="136"/>
      <c r="H14" s="133"/>
      <c r="I14" s="133"/>
      <c r="J14" s="133"/>
      <c r="K14" s="133"/>
      <c r="L14" s="133"/>
      <c r="M14" s="140"/>
      <c r="N14" s="136"/>
      <c r="O14" s="131">
        <v>32</v>
      </c>
      <c r="P14" s="131">
        <v>7</v>
      </c>
      <c r="Q14" s="137" t="s">
        <v>140</v>
      </c>
      <c r="R14" s="131">
        <v>15</v>
      </c>
      <c r="S14" s="139">
        <f>(E14-H14)/E14*100</f>
        <v>100</v>
      </c>
      <c r="T14" s="140">
        <f>(P14+R14)/O14*100</f>
        <v>68.75</v>
      </c>
      <c r="U14" s="140">
        <f>(P14*100+R14*64+(O14-P14-R14-H14-L14)*36+H14*14)/O14</f>
        <v>63.125</v>
      </c>
      <c r="V14" s="141" t="s">
        <v>45</v>
      </c>
    </row>
    <row r="15" spans="1:22" ht="90">
      <c r="A15" s="131" t="s">
        <v>57</v>
      </c>
      <c r="B15" s="132">
        <v>33</v>
      </c>
      <c r="C15" s="133">
        <v>2</v>
      </c>
      <c r="D15" s="133">
        <v>1</v>
      </c>
      <c r="E15" s="132">
        <f>B15-C15+D15</f>
        <v>32</v>
      </c>
      <c r="F15" s="133">
        <v>1</v>
      </c>
      <c r="G15" s="136" t="s">
        <v>47</v>
      </c>
      <c r="H15" s="133"/>
      <c r="I15" s="135">
        <f>H15/E15*100</f>
        <v>0</v>
      </c>
      <c r="J15" s="134"/>
      <c r="K15" s="133"/>
      <c r="L15" s="133">
        <v>1</v>
      </c>
      <c r="M15" s="140">
        <f t="shared" ref="M15" si="10">L15/E15*100</f>
        <v>3.125</v>
      </c>
      <c r="N15" s="136" t="s">
        <v>48</v>
      </c>
      <c r="O15" s="131">
        <v>31</v>
      </c>
      <c r="P15" s="131">
        <v>8</v>
      </c>
      <c r="Q15" s="137" t="s">
        <v>49</v>
      </c>
      <c r="R15" s="131">
        <v>14</v>
      </c>
      <c r="S15" s="139">
        <f>(E15-H15)/E15*100</f>
        <v>100</v>
      </c>
      <c r="T15" s="140">
        <f>(P15+R15)/O15*100</f>
        <v>70.967741935483872</v>
      </c>
      <c r="U15" s="140">
        <f>(P15*100+R15*64+(O15-P15-R15-H15-L15)*36+H15*14)/O15</f>
        <v>64</v>
      </c>
      <c r="V15" s="141" t="s">
        <v>50</v>
      </c>
    </row>
    <row r="16" spans="1:22" ht="15.75">
      <c r="A16" s="43" t="s">
        <v>61</v>
      </c>
      <c r="B16" s="44">
        <f>SUM(B14:B15)</f>
        <v>65</v>
      </c>
      <c r="C16" s="44">
        <f>SUM(C14:C15)</f>
        <v>3</v>
      </c>
      <c r="D16" s="44">
        <f>SUM(D14:D15)</f>
        <v>2</v>
      </c>
      <c r="E16" s="44">
        <f t="shared" si="0"/>
        <v>64</v>
      </c>
      <c r="F16" s="44">
        <f>SUM(F14:F15)</f>
        <v>1</v>
      </c>
      <c r="G16" s="44"/>
      <c r="H16" s="44">
        <f>SUM(H14:H15)</f>
        <v>0</v>
      </c>
      <c r="I16" s="45">
        <f t="shared" ref="I16" si="11">H16/E16*100</f>
        <v>0</v>
      </c>
      <c r="J16" s="45"/>
      <c r="K16" s="45"/>
      <c r="L16" s="44">
        <f>SUM(L14:L15)</f>
        <v>1</v>
      </c>
      <c r="M16" s="46">
        <f t="shared" si="9"/>
        <v>1.5625</v>
      </c>
      <c r="N16" s="47"/>
      <c r="O16" s="48">
        <f>SUM(O14:O15)</f>
        <v>63</v>
      </c>
      <c r="P16" s="49">
        <f>SUM(P14:P15)</f>
        <v>15</v>
      </c>
      <c r="Q16" s="50"/>
      <c r="R16" s="49">
        <f>SUM(R14:R15)</f>
        <v>29</v>
      </c>
      <c r="S16" s="51">
        <f>(O16-H16)/O16*100</f>
        <v>100</v>
      </c>
      <c r="T16" s="46">
        <f>(P16+R16)/(O16)*100</f>
        <v>69.841269841269835</v>
      </c>
      <c r="U16" s="52">
        <f>(P16*100+R16*64+(O16-P16-R16)*36+H16*14)/O16</f>
        <v>64.126984126984127</v>
      </c>
      <c r="V16" s="53"/>
    </row>
    <row r="17" spans="1:22" ht="15.75">
      <c r="A17" s="54" t="s">
        <v>62</v>
      </c>
      <c r="B17" s="54">
        <f>B6+B9+B13+B16</f>
        <v>246</v>
      </c>
      <c r="C17" s="54">
        <f>C6+C9+C13+C16</f>
        <v>5</v>
      </c>
      <c r="D17" s="54">
        <f>D6+D9+D13+D16</f>
        <v>10</v>
      </c>
      <c r="E17" s="166">
        <f t="shared" si="0"/>
        <v>251</v>
      </c>
      <c r="F17" s="54">
        <f>F6+F9+F13+F16</f>
        <v>5</v>
      </c>
      <c r="G17" s="54"/>
      <c r="H17" s="54">
        <f>H6+H9+H13+H16</f>
        <v>0</v>
      </c>
      <c r="I17" s="55">
        <f>H17/E17</f>
        <v>0</v>
      </c>
      <c r="J17" s="56"/>
      <c r="K17" s="56"/>
      <c r="L17" s="54">
        <f>L6+L9+L13+L16</f>
        <v>57</v>
      </c>
      <c r="M17" s="57">
        <f t="shared" si="9"/>
        <v>22.709163346613543</v>
      </c>
      <c r="N17" s="58"/>
      <c r="O17" s="54">
        <f>O9+O13+O16</f>
        <v>194</v>
      </c>
      <c r="P17" s="54">
        <f>P9+P13+P16</f>
        <v>39</v>
      </c>
      <c r="Q17" s="59"/>
      <c r="R17" s="54">
        <f>R9+R13+R16</f>
        <v>105</v>
      </c>
      <c r="S17" s="60">
        <f>(O17-H17)/O17*100</f>
        <v>100</v>
      </c>
      <c r="T17" s="61">
        <f>(P17+R17)/(O17)*100</f>
        <v>74.226804123711347</v>
      </c>
      <c r="U17" s="62">
        <f>(P17*100+R17*64+(O17-P17-R17)*36+H17*14)/O17</f>
        <v>64.020618556701038</v>
      </c>
      <c r="V17" s="63"/>
    </row>
    <row r="18" spans="1:22" ht="67.5">
      <c r="A18" s="36" t="s">
        <v>63</v>
      </c>
      <c r="B18" s="37">
        <v>22</v>
      </c>
      <c r="C18" s="38">
        <v>2</v>
      </c>
      <c r="D18" s="38"/>
      <c r="E18" s="37">
        <f>B18-C18+D18</f>
        <v>20</v>
      </c>
      <c r="F18" s="38"/>
      <c r="G18" s="39"/>
      <c r="H18" s="38"/>
      <c r="I18" s="38"/>
      <c r="J18" s="38"/>
      <c r="K18" s="38"/>
      <c r="L18" s="38"/>
      <c r="M18" s="27">
        <f t="shared" si="9"/>
        <v>0</v>
      </c>
      <c r="N18" s="39"/>
      <c r="O18" s="36">
        <v>20</v>
      </c>
      <c r="P18" s="36">
        <v>6</v>
      </c>
      <c r="Q18" s="40" t="s">
        <v>163</v>
      </c>
      <c r="R18" s="36">
        <v>10</v>
      </c>
      <c r="S18" s="26">
        <f>(E18-H18)/E18*100</f>
        <v>100</v>
      </c>
      <c r="T18" s="27">
        <f t="shared" ref="T18:T25" si="12">(P18+R18)/O18*100</f>
        <v>80</v>
      </c>
      <c r="U18" s="27">
        <f>(P18*100+R18*64+(O18-P18-R18-H18-L18)*36+H18*14)/O18</f>
        <v>69.2</v>
      </c>
      <c r="V18" s="15" t="s">
        <v>124</v>
      </c>
    </row>
    <row r="19" spans="1:22" ht="56.25">
      <c r="A19" s="36" t="s">
        <v>66</v>
      </c>
      <c r="B19" s="37">
        <v>19</v>
      </c>
      <c r="C19" s="38">
        <v>1</v>
      </c>
      <c r="D19" s="38">
        <v>4</v>
      </c>
      <c r="E19" s="37">
        <f>B19-C19+D19</f>
        <v>22</v>
      </c>
      <c r="F19" s="38">
        <v>2</v>
      </c>
      <c r="G19" s="39" t="s">
        <v>53</v>
      </c>
      <c r="H19" s="38"/>
      <c r="I19" s="38"/>
      <c r="J19" s="38"/>
      <c r="K19" s="38"/>
      <c r="L19" s="38">
        <v>1</v>
      </c>
      <c r="M19" s="27">
        <f t="shared" si="9"/>
        <v>4.5454545454545459</v>
      </c>
      <c r="N19" s="39" t="s">
        <v>167</v>
      </c>
      <c r="O19" s="36">
        <v>21</v>
      </c>
      <c r="P19" s="36">
        <v>5</v>
      </c>
      <c r="Q19" s="40" t="s">
        <v>146</v>
      </c>
      <c r="R19" s="36">
        <v>7</v>
      </c>
      <c r="S19" s="26">
        <f>(E19-H19)/E19*100</f>
        <v>100</v>
      </c>
      <c r="T19" s="27">
        <f t="shared" si="12"/>
        <v>57.142857142857139</v>
      </c>
      <c r="U19" s="27">
        <f>(P19*100+R19*64+(O19-P19-R19-H19-L19)*36+H19*14)/O19</f>
        <v>58.857142857142854</v>
      </c>
      <c r="V19" s="15" t="s">
        <v>144</v>
      </c>
    </row>
    <row r="20" spans="1:22">
      <c r="A20" s="36" t="s">
        <v>141</v>
      </c>
      <c r="B20" s="37">
        <v>23</v>
      </c>
      <c r="C20" s="9"/>
      <c r="D20" s="38">
        <v>1</v>
      </c>
      <c r="E20" s="37">
        <f>B20-C20+D20</f>
        <v>24</v>
      </c>
      <c r="F20" s="38">
        <v>1</v>
      </c>
      <c r="G20" s="39" t="s">
        <v>58</v>
      </c>
      <c r="H20" s="38"/>
      <c r="I20" s="38"/>
      <c r="J20" s="38"/>
      <c r="K20" s="38"/>
      <c r="L20" s="38">
        <v>1</v>
      </c>
      <c r="M20" s="27">
        <f>L20/E20*100</f>
        <v>4.1666666666666661</v>
      </c>
      <c r="N20" s="39" t="s">
        <v>58</v>
      </c>
      <c r="O20" s="36">
        <v>23</v>
      </c>
      <c r="P20" s="36">
        <v>0</v>
      </c>
      <c r="Q20" s="40"/>
      <c r="R20" s="36">
        <v>18</v>
      </c>
      <c r="S20" s="26">
        <f>(E20-H20)/E20*100</f>
        <v>100</v>
      </c>
      <c r="T20" s="27">
        <f t="shared" si="12"/>
        <v>78.260869565217391</v>
      </c>
      <c r="U20" s="27">
        <f>(P20*100+R20*64+(O20-P20-R20-H20-L20)*36+H20*14)/O20</f>
        <v>56.347826086956523</v>
      </c>
      <c r="V20" s="41" t="s">
        <v>145</v>
      </c>
    </row>
    <row r="21" spans="1:22" ht="15.75">
      <c r="A21" s="65" t="s">
        <v>70</v>
      </c>
      <c r="B21" s="66">
        <f>SUM(B18:B20)</f>
        <v>64</v>
      </c>
      <c r="C21" s="66">
        <f>SUM(C18:C20)</f>
        <v>3</v>
      </c>
      <c r="D21" s="66">
        <f>SUM(D18:D20)</f>
        <v>5</v>
      </c>
      <c r="E21" s="66">
        <f t="shared" si="0"/>
        <v>66</v>
      </c>
      <c r="F21" s="66">
        <f>SUM(F18:F20)</f>
        <v>3</v>
      </c>
      <c r="G21" s="66"/>
      <c r="H21" s="66">
        <f>SUM(H18:H20)</f>
        <v>0</v>
      </c>
      <c r="I21" s="67">
        <f>H21/E21*100</f>
        <v>0</v>
      </c>
      <c r="J21" s="67"/>
      <c r="K21" s="67"/>
      <c r="L21" s="66">
        <f>SUM(L18:L20)</f>
        <v>2</v>
      </c>
      <c r="M21" s="68">
        <f>L21/E21*100</f>
        <v>3.0303030303030303</v>
      </c>
      <c r="N21" s="69"/>
      <c r="O21" s="70">
        <f>SUM(O18:O20)</f>
        <v>64</v>
      </c>
      <c r="P21" s="66">
        <f>SUM(P18:P20)</f>
        <v>11</v>
      </c>
      <c r="Q21" s="71"/>
      <c r="R21" s="72">
        <f>SUM(R18:R20)</f>
        <v>35</v>
      </c>
      <c r="S21" s="73">
        <f t="shared" ref="S21:S30" si="13">(E21-H21)/E21*100</f>
        <v>100</v>
      </c>
      <c r="T21" s="68">
        <f t="shared" si="12"/>
        <v>71.875</v>
      </c>
      <c r="U21" s="74">
        <f>(P21*100+R21*64+(O21-P21-R21)*36+H21*14)/O21</f>
        <v>62.3125</v>
      </c>
      <c r="V21" s="75"/>
    </row>
    <row r="22" spans="1:22" ht="81.75" customHeight="1">
      <c r="A22" s="36" t="s">
        <v>71</v>
      </c>
      <c r="B22" s="37">
        <v>32</v>
      </c>
      <c r="C22" s="9"/>
      <c r="D22" s="9"/>
      <c r="E22" s="37">
        <f>B22-C22+D22</f>
        <v>32</v>
      </c>
      <c r="F22" s="38"/>
      <c r="G22" s="38"/>
      <c r="H22" s="38"/>
      <c r="I22" s="38"/>
      <c r="J22" s="38"/>
      <c r="K22" s="38"/>
      <c r="L22" s="38"/>
      <c r="M22" s="64"/>
      <c r="N22" s="39"/>
      <c r="O22" s="36">
        <v>32</v>
      </c>
      <c r="P22" s="36">
        <v>7</v>
      </c>
      <c r="Q22" s="25" t="s">
        <v>148</v>
      </c>
      <c r="R22" s="36">
        <v>19</v>
      </c>
      <c r="S22" s="26">
        <f>(E22-H22)/E22*100</f>
        <v>100</v>
      </c>
      <c r="T22" s="27">
        <f t="shared" si="12"/>
        <v>81.25</v>
      </c>
      <c r="U22" s="27">
        <f>(P22*100+R22*64+(O22-P22-R22-H22-L22)*36+H22*14)/O22</f>
        <v>66.625</v>
      </c>
      <c r="V22" s="15" t="s">
        <v>65</v>
      </c>
    </row>
    <row r="23" spans="1:22">
      <c r="A23" s="36" t="s">
        <v>74</v>
      </c>
      <c r="B23" s="37">
        <v>29</v>
      </c>
      <c r="C23" s="9">
        <v>1</v>
      </c>
      <c r="D23" s="38"/>
      <c r="E23" s="37">
        <f>B23-C23+D23</f>
        <v>28</v>
      </c>
      <c r="F23" s="38">
        <v>1</v>
      </c>
      <c r="G23" s="39" t="s">
        <v>67</v>
      </c>
      <c r="H23" s="38"/>
      <c r="I23" s="38"/>
      <c r="J23" s="38"/>
      <c r="K23" s="38"/>
      <c r="L23" s="38">
        <v>1</v>
      </c>
      <c r="M23" s="27">
        <f>L23/E23*100</f>
        <v>3.5714285714285712</v>
      </c>
      <c r="N23" s="39" t="s">
        <v>67</v>
      </c>
      <c r="O23" s="36">
        <v>27</v>
      </c>
      <c r="P23" s="36">
        <v>1</v>
      </c>
      <c r="Q23" s="40" t="s">
        <v>143</v>
      </c>
      <c r="R23" s="36">
        <v>12</v>
      </c>
      <c r="S23" s="26">
        <f>(E23-H23)/E23*100</f>
        <v>100</v>
      </c>
      <c r="T23" s="27">
        <f t="shared" si="12"/>
        <v>48.148148148148145</v>
      </c>
      <c r="U23" s="27">
        <f>(P23*100+R23*64+(O23-P23-R23-H23-L23)*36+H23*14)/O23</f>
        <v>49.481481481481481</v>
      </c>
      <c r="V23" s="41" t="s">
        <v>69</v>
      </c>
    </row>
    <row r="24" spans="1:22" ht="15.75">
      <c r="A24" s="65" t="s">
        <v>79</v>
      </c>
      <c r="B24" s="66">
        <f>SUM(B22:B23)</f>
        <v>61</v>
      </c>
      <c r="C24" s="66">
        <f>SUM(C22:C23)</f>
        <v>1</v>
      </c>
      <c r="D24" s="66">
        <f>SUM(D22:D23)</f>
        <v>0</v>
      </c>
      <c r="E24" s="66">
        <f t="shared" si="0"/>
        <v>60</v>
      </c>
      <c r="F24" s="66">
        <f>SUM(F22:F23)</f>
        <v>1</v>
      </c>
      <c r="G24" s="66"/>
      <c r="H24" s="66">
        <f>SUM(H22:H23)</f>
        <v>0</v>
      </c>
      <c r="I24" s="67">
        <f>H24/E24*100</f>
        <v>0</v>
      </c>
      <c r="J24" s="67"/>
      <c r="K24" s="67"/>
      <c r="L24" s="66">
        <f>SUM(L22:L23)</f>
        <v>1</v>
      </c>
      <c r="M24" s="68">
        <f>L24/E24*100</f>
        <v>1.6666666666666667</v>
      </c>
      <c r="N24" s="69"/>
      <c r="O24" s="70">
        <f>SUM(O22:O23)</f>
        <v>59</v>
      </c>
      <c r="P24" s="66">
        <f>SUM(P22:P23)</f>
        <v>8</v>
      </c>
      <c r="Q24" s="81"/>
      <c r="R24" s="72">
        <f>SUM(R22:R23)</f>
        <v>31</v>
      </c>
      <c r="S24" s="82">
        <f t="shared" si="13"/>
        <v>100</v>
      </c>
      <c r="T24" s="68">
        <f t="shared" si="12"/>
        <v>66.101694915254242</v>
      </c>
      <c r="U24" s="74">
        <f>(P24*100+R24*64+(O24-P24-R24)*36+H24*14)/O24</f>
        <v>59.389830508474574</v>
      </c>
      <c r="V24" s="75"/>
    </row>
    <row r="25" spans="1:22" ht="90">
      <c r="A25" s="36" t="s">
        <v>80</v>
      </c>
      <c r="B25" s="37">
        <v>28</v>
      </c>
      <c r="C25" s="38"/>
      <c r="D25" s="38"/>
      <c r="E25" s="37">
        <f t="shared" si="0"/>
        <v>28</v>
      </c>
      <c r="F25" s="38"/>
      <c r="G25" s="76"/>
      <c r="H25" s="38">
        <v>0</v>
      </c>
      <c r="I25" s="38"/>
      <c r="J25" s="38"/>
      <c r="K25" s="38"/>
      <c r="L25" s="38">
        <v>0</v>
      </c>
      <c r="M25" s="64">
        <f t="shared" ref="M25" si="14">L25/E25*100</f>
        <v>0</v>
      </c>
      <c r="N25" s="39"/>
      <c r="O25" s="36">
        <v>28</v>
      </c>
      <c r="P25" s="36">
        <v>8</v>
      </c>
      <c r="Q25" s="77" t="s">
        <v>171</v>
      </c>
      <c r="R25" s="36">
        <v>13</v>
      </c>
      <c r="S25" s="78">
        <f t="shared" si="13"/>
        <v>100</v>
      </c>
      <c r="T25" s="79">
        <f t="shared" si="12"/>
        <v>75</v>
      </c>
      <c r="U25" s="27">
        <f>(P25*100+R25*64+(O25-P25-R25-H25-L25)*36+H25*14)/O25</f>
        <v>67.285714285714292</v>
      </c>
      <c r="V25" s="41" t="s">
        <v>73</v>
      </c>
    </row>
    <row r="26" spans="1:22" ht="31.5">
      <c r="A26" s="36" t="s">
        <v>83</v>
      </c>
      <c r="B26" s="37">
        <v>26</v>
      </c>
      <c r="C26" s="38"/>
      <c r="D26" s="38">
        <v>1</v>
      </c>
      <c r="E26" s="37">
        <f>B26-C26+D26</f>
        <v>27</v>
      </c>
      <c r="F26" s="38">
        <v>2</v>
      </c>
      <c r="G26" s="39" t="s">
        <v>75</v>
      </c>
      <c r="H26" s="38">
        <v>0</v>
      </c>
      <c r="I26" s="64">
        <f>H26/E26</f>
        <v>0</v>
      </c>
      <c r="J26" s="39"/>
      <c r="K26" s="39"/>
      <c r="L26" s="38">
        <v>2</v>
      </c>
      <c r="M26" s="27">
        <f>L26/E26*100</f>
        <v>7.4074074074074066</v>
      </c>
      <c r="N26" s="39" t="s">
        <v>166</v>
      </c>
      <c r="O26" s="36">
        <v>25</v>
      </c>
      <c r="P26" s="36">
        <v>1</v>
      </c>
      <c r="Q26" s="80" t="s">
        <v>150</v>
      </c>
      <c r="R26" s="36">
        <v>14</v>
      </c>
      <c r="S26" s="78">
        <f t="shared" si="13"/>
        <v>100</v>
      </c>
      <c r="T26" s="79">
        <f>(P26+R26)/O26*100</f>
        <v>60</v>
      </c>
      <c r="U26" s="27">
        <f>(P26*100+R26*64+(O26-P26-R26-H26-L26)*36+H26*14)/O26</f>
        <v>51.36</v>
      </c>
      <c r="V26" s="41" t="s">
        <v>78</v>
      </c>
    </row>
    <row r="27" spans="1:22" ht="15.75">
      <c r="A27" s="65" t="s">
        <v>88</v>
      </c>
      <c r="B27" s="66">
        <f>SUM(B25:B26)</f>
        <v>54</v>
      </c>
      <c r="C27" s="66">
        <f>SUM(C25:C26)</f>
        <v>0</v>
      </c>
      <c r="D27" s="66">
        <f>SUM(D25:D26)</f>
        <v>1</v>
      </c>
      <c r="E27" s="66">
        <f t="shared" si="0"/>
        <v>55</v>
      </c>
      <c r="F27" s="67">
        <f>SUM(F25:F26)</f>
        <v>2</v>
      </c>
      <c r="G27" s="67"/>
      <c r="H27" s="67">
        <f>SUM(H25:H26)</f>
        <v>0</v>
      </c>
      <c r="I27" s="67">
        <f>H27/E27*100</f>
        <v>0</v>
      </c>
      <c r="J27" s="67"/>
      <c r="K27" s="67"/>
      <c r="L27" s="66">
        <f>SUM(L25:L26)</f>
        <v>2</v>
      </c>
      <c r="M27" s="68">
        <f t="shared" ref="M27:M38" si="15">L27/E27*100</f>
        <v>3.6363636363636362</v>
      </c>
      <c r="N27" s="69"/>
      <c r="O27" s="70">
        <f>SUM(O25:O26)</f>
        <v>53</v>
      </c>
      <c r="P27" s="66">
        <f>SUM(P25:P26)</f>
        <v>9</v>
      </c>
      <c r="Q27" s="71"/>
      <c r="R27" s="72">
        <f>SUM(R25:R26)</f>
        <v>27</v>
      </c>
      <c r="S27" s="73">
        <f t="shared" si="13"/>
        <v>100</v>
      </c>
      <c r="T27" s="68">
        <f>(P27+R27)/O27*100</f>
        <v>67.924528301886795</v>
      </c>
      <c r="U27" s="74">
        <f>(P27*100+R27*64+(O27-P27-R27)*36+H27*14)/O27</f>
        <v>61.132075471698116</v>
      </c>
      <c r="V27" s="75"/>
    </row>
    <row r="28" spans="1:22" ht="22.5">
      <c r="A28" s="36" t="s">
        <v>89</v>
      </c>
      <c r="B28" s="37">
        <v>20</v>
      </c>
      <c r="C28" s="38">
        <v>1</v>
      </c>
      <c r="D28" s="38"/>
      <c r="E28" s="37">
        <f t="shared" si="0"/>
        <v>19</v>
      </c>
      <c r="F28" s="38"/>
      <c r="G28" s="38"/>
      <c r="H28" s="38">
        <v>0</v>
      </c>
      <c r="I28" s="38"/>
      <c r="J28" s="38"/>
      <c r="K28" s="38"/>
      <c r="L28" s="38">
        <v>0</v>
      </c>
      <c r="M28" s="64">
        <f t="shared" si="15"/>
        <v>0</v>
      </c>
      <c r="N28" s="39"/>
      <c r="O28" s="36">
        <v>19</v>
      </c>
      <c r="P28" s="36">
        <v>2</v>
      </c>
      <c r="Q28" s="77" t="s">
        <v>164</v>
      </c>
      <c r="R28" s="36">
        <v>11</v>
      </c>
      <c r="S28" s="78">
        <f t="shared" si="13"/>
        <v>100</v>
      </c>
      <c r="T28" s="27">
        <f t="shared" ref="T28:T29" si="16">(P28+R28)/O28*100</f>
        <v>68.421052631578945</v>
      </c>
      <c r="U28" s="27">
        <f>(P28*100+R28*64+(O28-P28-R28-H28-L28)*36+H28*14)/O28</f>
        <v>58.94736842105263</v>
      </c>
      <c r="V28" s="41" t="s">
        <v>82</v>
      </c>
    </row>
    <row r="29" spans="1:22">
      <c r="A29" s="36" t="s">
        <v>91</v>
      </c>
      <c r="B29" s="37">
        <v>19</v>
      </c>
      <c r="C29" s="38"/>
      <c r="D29" s="38"/>
      <c r="E29" s="37">
        <f t="shared" si="0"/>
        <v>19</v>
      </c>
      <c r="F29" s="38"/>
      <c r="G29" s="38"/>
      <c r="H29" s="38">
        <v>0</v>
      </c>
      <c r="I29" s="64">
        <f>H29/E29</f>
        <v>0</v>
      </c>
      <c r="J29" s="76"/>
      <c r="K29" s="76"/>
      <c r="L29" s="38"/>
      <c r="M29" s="64">
        <f t="shared" si="15"/>
        <v>0</v>
      </c>
      <c r="N29" s="39"/>
      <c r="O29" s="36">
        <v>19</v>
      </c>
      <c r="P29" s="36">
        <v>2</v>
      </c>
      <c r="Q29" s="77" t="s">
        <v>84</v>
      </c>
      <c r="R29" s="36">
        <v>13</v>
      </c>
      <c r="S29" s="78">
        <f t="shared" si="13"/>
        <v>100</v>
      </c>
      <c r="T29" s="27">
        <f t="shared" si="16"/>
        <v>78.94736842105263</v>
      </c>
      <c r="U29" s="27">
        <f>(P29*100+R29*64+(O29-P29-R29-H29-L29)*36+H29*14)/O29</f>
        <v>61.89473684210526</v>
      </c>
      <c r="V29" s="41" t="s">
        <v>85</v>
      </c>
    </row>
    <row r="30" spans="1:22">
      <c r="A30" s="36" t="s">
        <v>94</v>
      </c>
      <c r="B30" s="37">
        <v>24</v>
      </c>
      <c r="C30" s="38"/>
      <c r="D30" s="38"/>
      <c r="E30" s="37">
        <f t="shared" si="0"/>
        <v>24</v>
      </c>
      <c r="F30" s="38"/>
      <c r="G30" s="38"/>
      <c r="H30" s="38">
        <v>0</v>
      </c>
      <c r="I30" s="64">
        <f>H30/E30</f>
        <v>0</v>
      </c>
      <c r="J30" s="85"/>
      <c r="K30" s="143"/>
      <c r="L30" s="38"/>
      <c r="M30" s="64">
        <f t="shared" si="15"/>
        <v>0</v>
      </c>
      <c r="N30" s="12"/>
      <c r="O30" s="36">
        <v>24</v>
      </c>
      <c r="P30" s="36">
        <v>0</v>
      </c>
      <c r="Q30" s="83"/>
      <c r="R30" s="36">
        <v>5</v>
      </c>
      <c r="S30" s="78">
        <f t="shared" si="13"/>
        <v>100</v>
      </c>
      <c r="T30" s="27">
        <f>(P30+R30)/O30*100</f>
        <v>20.833333333333336</v>
      </c>
      <c r="U30" s="27">
        <f>(P30*100+R30*64+(O30-P30-R30-H30-L30)*36+H30*14)/O30</f>
        <v>41.833333333333336</v>
      </c>
      <c r="V30" s="41" t="s">
        <v>87</v>
      </c>
    </row>
    <row r="31" spans="1:22" ht="15.75">
      <c r="A31" s="65" t="s">
        <v>97</v>
      </c>
      <c r="B31" s="66">
        <f>SUM(B28:B30)</f>
        <v>63</v>
      </c>
      <c r="C31" s="66">
        <f>SUM(C28:C30)</f>
        <v>1</v>
      </c>
      <c r="D31" s="66">
        <f>SUM(D28:D30)</f>
        <v>0</v>
      </c>
      <c r="E31" s="66">
        <f t="shared" si="0"/>
        <v>62</v>
      </c>
      <c r="F31" s="67">
        <f>SUM(F28:F30)</f>
        <v>0</v>
      </c>
      <c r="G31" s="84"/>
      <c r="H31" s="67">
        <f>SUM(H28:H30)</f>
        <v>0</v>
      </c>
      <c r="I31" s="67">
        <f t="shared" ref="I31:I38" si="17">H31/E31*100</f>
        <v>0</v>
      </c>
      <c r="J31" s="67"/>
      <c r="K31" s="67"/>
      <c r="L31" s="66">
        <f>SUM(L28:L30)</f>
        <v>0</v>
      </c>
      <c r="M31" s="68">
        <f t="shared" si="15"/>
        <v>0</v>
      </c>
      <c r="N31" s="69"/>
      <c r="O31" s="70">
        <f>SUM(O28:O30)</f>
        <v>62</v>
      </c>
      <c r="P31" s="66">
        <f>SUM(P28:P30)</f>
        <v>4</v>
      </c>
      <c r="Q31" s="71"/>
      <c r="R31" s="72">
        <f>SUM(R28:R30)</f>
        <v>29</v>
      </c>
      <c r="S31" s="73">
        <f>(E31-H31)/E31*100</f>
        <v>100</v>
      </c>
      <c r="T31" s="68">
        <f>(P31+R31)/E31*100</f>
        <v>53.225806451612897</v>
      </c>
      <c r="U31" s="74">
        <f>(P31*100+R31*64+(O31-P31-R31)*36+H31*14)/O31</f>
        <v>53.225806451612904</v>
      </c>
      <c r="V31" s="75"/>
    </row>
    <row r="32" spans="1:22">
      <c r="A32" s="36" t="s">
        <v>98</v>
      </c>
      <c r="B32" s="37">
        <v>25</v>
      </c>
      <c r="C32" s="38"/>
      <c r="D32" s="38">
        <v>1</v>
      </c>
      <c r="E32" s="37">
        <f t="shared" si="0"/>
        <v>26</v>
      </c>
      <c r="F32" s="38"/>
      <c r="G32" s="38"/>
      <c r="H32" s="38">
        <v>0</v>
      </c>
      <c r="I32" s="64">
        <f>H32/E32</f>
        <v>0</v>
      </c>
      <c r="J32" s="39"/>
      <c r="K32" s="143"/>
      <c r="L32" s="38">
        <v>0</v>
      </c>
      <c r="M32" s="64">
        <f t="shared" si="15"/>
        <v>0</v>
      </c>
      <c r="N32" s="39"/>
      <c r="O32" s="36">
        <v>26</v>
      </c>
      <c r="P32" s="36">
        <v>1</v>
      </c>
      <c r="Q32" s="77" t="s">
        <v>172</v>
      </c>
      <c r="R32" s="36">
        <v>14</v>
      </c>
      <c r="S32" s="78">
        <f t="shared" ref="S32:S34" si="18">(E32-H32)/E32*100</f>
        <v>100</v>
      </c>
      <c r="T32" s="27">
        <f t="shared" ref="T32:T33" si="19">(P32+R32)/O32*100</f>
        <v>57.692307692307686</v>
      </c>
      <c r="U32" s="27">
        <f>(P32*100+R32*64+(O32-P32-R32-H32-L32)*36+H32*14)/O32</f>
        <v>53.53846153846154</v>
      </c>
      <c r="V32" s="41" t="s">
        <v>90</v>
      </c>
    </row>
    <row r="33" spans="1:22" ht="45">
      <c r="A33" s="36" t="s">
        <v>104</v>
      </c>
      <c r="B33" s="37">
        <v>25</v>
      </c>
      <c r="C33" s="38"/>
      <c r="D33" s="38"/>
      <c r="E33" s="37">
        <f t="shared" si="0"/>
        <v>25</v>
      </c>
      <c r="F33" s="38"/>
      <c r="G33" s="38"/>
      <c r="H33" s="38">
        <v>0</v>
      </c>
      <c r="I33" s="64">
        <f>H33/E33</f>
        <v>0</v>
      </c>
      <c r="J33" s="38"/>
      <c r="K33" s="38"/>
      <c r="L33" s="38"/>
      <c r="M33" s="64"/>
      <c r="N33" s="39"/>
      <c r="O33" s="36">
        <v>25</v>
      </c>
      <c r="P33" s="36">
        <v>4</v>
      </c>
      <c r="Q33" s="77" t="s">
        <v>173</v>
      </c>
      <c r="R33" s="36">
        <v>13</v>
      </c>
      <c r="S33" s="78">
        <f t="shared" si="18"/>
        <v>100</v>
      </c>
      <c r="T33" s="27">
        <f t="shared" si="19"/>
        <v>68</v>
      </c>
      <c r="U33" s="27">
        <f>(P33*100+R33*64+(O33-P33-R33-H33-L33)*36+H33*14)/O33</f>
        <v>60.8</v>
      </c>
      <c r="V33" s="41" t="s">
        <v>93</v>
      </c>
    </row>
    <row r="34" spans="1:22">
      <c r="A34" s="36" t="s">
        <v>131</v>
      </c>
      <c r="B34" s="37">
        <v>20</v>
      </c>
      <c r="C34" s="38"/>
      <c r="D34" s="38"/>
      <c r="E34" s="37">
        <f t="shared" si="0"/>
        <v>20</v>
      </c>
      <c r="F34" s="38"/>
      <c r="G34" s="38"/>
      <c r="H34" s="38">
        <v>0</v>
      </c>
      <c r="I34" s="64">
        <f>H34/E34</f>
        <v>0</v>
      </c>
      <c r="J34" s="38"/>
      <c r="K34" s="38"/>
      <c r="L34" s="38"/>
      <c r="M34" s="64">
        <f t="shared" ref="M34" si="20">L34/E34*100</f>
        <v>0</v>
      </c>
      <c r="N34" s="12"/>
      <c r="O34" s="36">
        <v>20</v>
      </c>
      <c r="P34" s="36">
        <v>1</v>
      </c>
      <c r="Q34" s="77" t="s">
        <v>95</v>
      </c>
      <c r="R34" s="36">
        <v>5</v>
      </c>
      <c r="S34" s="78">
        <f t="shared" si="18"/>
        <v>100</v>
      </c>
      <c r="T34" s="27">
        <f>(P34+R34)/O34*100</f>
        <v>30</v>
      </c>
      <c r="U34" s="27">
        <f>(P34*100+R34*64+(O34-P34-R34-H34-L34)*36+H34*14)/O34</f>
        <v>46.2</v>
      </c>
      <c r="V34" s="41" t="s">
        <v>96</v>
      </c>
    </row>
    <row r="35" spans="1:22" ht="15.75">
      <c r="A35" s="65" t="s">
        <v>109</v>
      </c>
      <c r="B35" s="66">
        <f>SUM(B32:B34)</f>
        <v>70</v>
      </c>
      <c r="C35" s="66">
        <f>SUM(C32:C34)</f>
        <v>0</v>
      </c>
      <c r="D35" s="66">
        <f>SUM(D32:D34)</f>
        <v>1</v>
      </c>
      <c r="E35" s="66">
        <f t="shared" si="0"/>
        <v>71</v>
      </c>
      <c r="F35" s="66">
        <f>SUM(F32:F34)</f>
        <v>0</v>
      </c>
      <c r="G35" s="66"/>
      <c r="H35" s="66">
        <f>SUM(H32:H34)</f>
        <v>0</v>
      </c>
      <c r="I35" s="67">
        <f t="shared" si="17"/>
        <v>0</v>
      </c>
      <c r="J35" s="67"/>
      <c r="K35" s="67"/>
      <c r="L35" s="66">
        <f>SUM(L32:L34)</f>
        <v>0</v>
      </c>
      <c r="M35" s="68">
        <f t="shared" si="15"/>
        <v>0</v>
      </c>
      <c r="N35" s="69"/>
      <c r="O35" s="70">
        <f>SUM(O32:O34)</f>
        <v>71</v>
      </c>
      <c r="P35" s="66">
        <f>SUM(P32:P34)</f>
        <v>6</v>
      </c>
      <c r="Q35" s="81"/>
      <c r="R35" s="72">
        <f>SUM(R32:R34)</f>
        <v>32</v>
      </c>
      <c r="S35" s="73">
        <f>(E35-H35)/E35*100</f>
        <v>100</v>
      </c>
      <c r="T35" s="68">
        <f t="shared" ref="T35:T36" si="21">(P35+R35)/O35*100</f>
        <v>53.521126760563376</v>
      </c>
      <c r="U35" s="74">
        <f>(P35*100+R35*64+(O35-P35-R35)*36+H35*16)/O35</f>
        <v>54.028169014084504</v>
      </c>
      <c r="V35" s="75"/>
    </row>
    <row r="36" spans="1:22" ht="15.75">
      <c r="A36" s="88" t="s">
        <v>110</v>
      </c>
      <c r="B36" s="89">
        <f>SUM(B35,B31,B27,B24,B21)</f>
        <v>312</v>
      </c>
      <c r="C36" s="89">
        <f>SUM(C35,C31,C27,C24,C21)</f>
        <v>5</v>
      </c>
      <c r="D36" s="89">
        <f>SUM(D35,D31,D27,D24,D21)</f>
        <v>7</v>
      </c>
      <c r="E36" s="165">
        <f t="shared" si="0"/>
        <v>314</v>
      </c>
      <c r="F36" s="89">
        <f>F21+F24+F27+F31+F35</f>
        <v>6</v>
      </c>
      <c r="G36" s="89"/>
      <c r="H36" s="89">
        <f>H21+H24+H27+H31+H35</f>
        <v>0</v>
      </c>
      <c r="I36" s="90">
        <f t="shared" si="17"/>
        <v>0</v>
      </c>
      <c r="J36" s="90"/>
      <c r="K36" s="90"/>
      <c r="L36" s="89">
        <f>L21+L24+L27+L31+L35</f>
        <v>5</v>
      </c>
      <c r="M36" s="91">
        <f t="shared" si="15"/>
        <v>1.5923566878980893</v>
      </c>
      <c r="N36" s="92"/>
      <c r="O36" s="89">
        <f>O21+O24+O27+O31+O35</f>
        <v>309</v>
      </c>
      <c r="P36" s="89">
        <f>P21+P24+P27+P31+P35</f>
        <v>38</v>
      </c>
      <c r="Q36" s="93"/>
      <c r="R36" s="89">
        <f>R21+R24+R27+R31+R35</f>
        <v>154</v>
      </c>
      <c r="S36" s="156">
        <f>(O36-H36)/O36*100</f>
        <v>100</v>
      </c>
      <c r="T36" s="91">
        <f t="shared" si="21"/>
        <v>62.135922330097081</v>
      </c>
      <c r="U36" s="91">
        <f>(P36*100+R36*64+(O36-P36-R36)*36+H36*14)/O36</f>
        <v>57.825242718446603</v>
      </c>
      <c r="V36" s="94"/>
    </row>
    <row r="37" spans="1:22" ht="22.5" customHeight="1">
      <c r="A37" s="95" t="s">
        <v>111</v>
      </c>
      <c r="B37" s="95">
        <f>SUM(B17+B36)</f>
        <v>558</v>
      </c>
      <c r="C37" s="95">
        <f>SUM(C17+C36)</f>
        <v>10</v>
      </c>
      <c r="D37" s="95">
        <f>SUM(D17+D36)</f>
        <v>17</v>
      </c>
      <c r="E37" s="95">
        <f t="shared" si="0"/>
        <v>565</v>
      </c>
      <c r="F37" s="95">
        <f>F17+F36</f>
        <v>11</v>
      </c>
      <c r="G37" s="95"/>
      <c r="H37" s="95">
        <f>H17+H36</f>
        <v>0</v>
      </c>
      <c r="I37" s="96">
        <f t="shared" si="17"/>
        <v>0</v>
      </c>
      <c r="J37" s="96"/>
      <c r="K37" s="96"/>
      <c r="L37" s="95">
        <f>L17+L36</f>
        <v>62</v>
      </c>
      <c r="M37" s="97">
        <f t="shared" si="15"/>
        <v>10.973451327433628</v>
      </c>
      <c r="N37" s="98"/>
      <c r="O37" s="99">
        <f>O17+O36</f>
        <v>503</v>
      </c>
      <c r="P37" s="99">
        <f>SUM(P17,P36)</f>
        <v>77</v>
      </c>
      <c r="Q37" s="100"/>
      <c r="R37" s="95">
        <f>R17+R36</f>
        <v>259</v>
      </c>
      <c r="S37" s="157">
        <f>(O37-H37)/O37*100</f>
        <v>100</v>
      </c>
      <c r="T37" s="101">
        <f>(P37+R37)/O37*100</f>
        <v>66.799204771371762</v>
      </c>
      <c r="U37" s="101">
        <f>(P37*100+R37*64+(O37-P37-R37)*36+H37*16)/O37</f>
        <v>60.214711729622266</v>
      </c>
      <c r="V37" s="95"/>
    </row>
    <row r="38" spans="1:22" ht="22.5">
      <c r="A38" s="36" t="s">
        <v>112</v>
      </c>
      <c r="B38" s="37">
        <v>23</v>
      </c>
      <c r="C38" s="38"/>
      <c r="D38" s="38"/>
      <c r="E38" s="37">
        <f t="shared" si="0"/>
        <v>23</v>
      </c>
      <c r="F38" s="9">
        <v>1</v>
      </c>
      <c r="G38" s="28" t="s">
        <v>159</v>
      </c>
      <c r="H38" s="38">
        <v>0</v>
      </c>
      <c r="I38" s="38">
        <f t="shared" si="17"/>
        <v>0</v>
      </c>
      <c r="J38" s="38"/>
      <c r="K38" s="38"/>
      <c r="L38" s="38"/>
      <c r="M38" s="64">
        <f t="shared" si="15"/>
        <v>0</v>
      </c>
      <c r="N38" s="39"/>
      <c r="O38" s="36">
        <v>23</v>
      </c>
      <c r="P38" s="36">
        <v>2</v>
      </c>
      <c r="Q38" s="102" t="s">
        <v>174</v>
      </c>
      <c r="R38" s="36">
        <v>10</v>
      </c>
      <c r="S38" s="78">
        <f t="shared" ref="S38" si="22">(E38-H38)/E38*100</f>
        <v>100</v>
      </c>
      <c r="T38" s="26">
        <f t="shared" ref="T38:T43" si="23">(P38+R38)/O38*100</f>
        <v>52.173913043478258</v>
      </c>
      <c r="U38" s="27">
        <f t="shared" ref="U38:U44" si="24">(P38*100+R38*64+(O38-P38-R38-H38-L38)*36+H38*14)/O38</f>
        <v>53.739130434782609</v>
      </c>
      <c r="V38" s="41"/>
    </row>
    <row r="39" spans="1:22" ht="15.75">
      <c r="A39" s="65" t="s">
        <v>117</v>
      </c>
      <c r="B39" s="66">
        <f>SUM(B38:B38)</f>
        <v>23</v>
      </c>
      <c r="C39" s="66">
        <f>SUM(C38:C38)</f>
        <v>0</v>
      </c>
      <c r="D39" s="66">
        <f>SUM(D38:D38)</f>
        <v>0</v>
      </c>
      <c r="E39" s="66">
        <f t="shared" si="0"/>
        <v>23</v>
      </c>
      <c r="F39" s="66">
        <f>SUM(F38:F38)</f>
        <v>1</v>
      </c>
      <c r="G39" s="66"/>
      <c r="H39" s="66">
        <f>SUM(H38:H38)</f>
        <v>0</v>
      </c>
      <c r="I39" s="67">
        <f>H39/E39*100</f>
        <v>0</v>
      </c>
      <c r="J39" s="67"/>
      <c r="K39" s="67"/>
      <c r="L39" s="66">
        <f>SUM(L38:L38)</f>
        <v>0</v>
      </c>
      <c r="M39" s="68">
        <v>0</v>
      </c>
      <c r="N39" s="69"/>
      <c r="O39" s="72">
        <f>SUM(O38:O38)</f>
        <v>23</v>
      </c>
      <c r="P39" s="72">
        <f>SUM(P38:P38)</f>
        <v>2</v>
      </c>
      <c r="Q39" s="81"/>
      <c r="R39" s="72">
        <f>SUM(R38:R38)</f>
        <v>10</v>
      </c>
      <c r="S39" s="73">
        <f t="shared" ref="S39:S44" si="25">(E39-H39)/E39*100</f>
        <v>100</v>
      </c>
      <c r="T39" s="73">
        <f t="shared" si="23"/>
        <v>52.173913043478258</v>
      </c>
      <c r="U39" s="103">
        <f t="shared" si="24"/>
        <v>53.739130434782609</v>
      </c>
      <c r="V39" s="75"/>
    </row>
    <row r="40" spans="1:22" ht="90">
      <c r="A40" s="36" t="s">
        <v>118</v>
      </c>
      <c r="B40" s="37">
        <v>22</v>
      </c>
      <c r="C40" s="38"/>
      <c r="D40" s="38">
        <v>1</v>
      </c>
      <c r="E40" s="37">
        <f t="shared" si="0"/>
        <v>23</v>
      </c>
      <c r="F40" s="9"/>
      <c r="G40" s="9"/>
      <c r="H40" s="38">
        <v>0</v>
      </c>
      <c r="I40" s="38">
        <f t="shared" ref="I40:I41" si="26">H40/E40*100</f>
        <v>0</v>
      </c>
      <c r="J40" s="38"/>
      <c r="K40" s="38"/>
      <c r="L40" s="38"/>
      <c r="M40" s="64">
        <f t="shared" ref="M40:M41" si="27">L40/E40*100</f>
        <v>0</v>
      </c>
      <c r="N40" s="39"/>
      <c r="O40" s="36">
        <v>23</v>
      </c>
      <c r="P40" s="36">
        <v>8</v>
      </c>
      <c r="Q40" s="102" t="s">
        <v>192</v>
      </c>
      <c r="R40" s="36">
        <v>13</v>
      </c>
      <c r="S40" s="78">
        <f t="shared" si="25"/>
        <v>100</v>
      </c>
      <c r="T40" s="27">
        <f t="shared" si="23"/>
        <v>91.304347826086953</v>
      </c>
      <c r="U40" s="27">
        <f t="shared" si="24"/>
        <v>74.086956521739125</v>
      </c>
      <c r="V40" s="41" t="s">
        <v>114</v>
      </c>
    </row>
    <row r="41" spans="1:22">
      <c r="A41" s="36" t="s">
        <v>122</v>
      </c>
      <c r="B41" s="37">
        <v>20</v>
      </c>
      <c r="C41" s="38">
        <v>1</v>
      </c>
      <c r="D41" s="38"/>
      <c r="E41" s="37">
        <f t="shared" si="0"/>
        <v>19</v>
      </c>
      <c r="F41" s="9"/>
      <c r="G41" s="9"/>
      <c r="H41" s="38">
        <v>0</v>
      </c>
      <c r="I41" s="38">
        <f t="shared" si="26"/>
        <v>0</v>
      </c>
      <c r="J41" s="38"/>
      <c r="K41" s="38"/>
      <c r="L41" s="38"/>
      <c r="M41" s="64">
        <f t="shared" si="27"/>
        <v>0</v>
      </c>
      <c r="N41" s="39"/>
      <c r="O41" s="36">
        <v>19</v>
      </c>
      <c r="P41" s="36">
        <v>0</v>
      </c>
      <c r="Q41" s="102"/>
      <c r="R41" s="36">
        <v>11</v>
      </c>
      <c r="S41" s="78">
        <f t="shared" si="25"/>
        <v>100</v>
      </c>
      <c r="T41" s="27">
        <f t="shared" si="23"/>
        <v>57.894736842105267</v>
      </c>
      <c r="U41" s="27">
        <f t="shared" si="24"/>
        <v>52.210526315789473</v>
      </c>
      <c r="V41" s="41" t="s">
        <v>116</v>
      </c>
    </row>
    <row r="42" spans="1:22" ht="19.5" customHeight="1">
      <c r="A42" s="105" t="s">
        <v>125</v>
      </c>
      <c r="B42" s="66">
        <f>SUM(B40:B41)</f>
        <v>42</v>
      </c>
      <c r="C42" s="66">
        <f t="shared" ref="C42:D42" si="28">SUM(C40:C41)</f>
        <v>1</v>
      </c>
      <c r="D42" s="66">
        <f t="shared" si="28"/>
        <v>1</v>
      </c>
      <c r="E42" s="66">
        <f t="shared" si="0"/>
        <v>42</v>
      </c>
      <c r="F42" s="66">
        <f t="shared" ref="F42:H42" si="29">SUM(F40:F41)</f>
        <v>0</v>
      </c>
      <c r="G42" s="66"/>
      <c r="H42" s="66">
        <f t="shared" si="29"/>
        <v>0</v>
      </c>
      <c r="I42" s="67">
        <f>H42/E42*100</f>
        <v>0</v>
      </c>
      <c r="J42" s="67"/>
      <c r="K42" s="67"/>
      <c r="L42" s="66">
        <f>SUM(L40:L41)</f>
        <v>0</v>
      </c>
      <c r="M42" s="68">
        <v>0</v>
      </c>
      <c r="N42" s="69"/>
      <c r="O42" s="66">
        <f t="shared" ref="O42:P42" si="30">SUM(O40:O41)</f>
        <v>42</v>
      </c>
      <c r="P42" s="66">
        <f t="shared" si="30"/>
        <v>8</v>
      </c>
      <c r="Q42" s="106"/>
      <c r="R42" s="66">
        <f>SUM(R40:R41)</f>
        <v>24</v>
      </c>
      <c r="S42" s="73">
        <f t="shared" si="25"/>
        <v>100</v>
      </c>
      <c r="T42" s="103">
        <f t="shared" si="23"/>
        <v>76.19047619047619</v>
      </c>
      <c r="U42" s="103">
        <f t="shared" si="24"/>
        <v>64.19047619047619</v>
      </c>
      <c r="V42" s="75"/>
    </row>
    <row r="43" spans="1:22" ht="24.75" customHeight="1">
      <c r="A43" s="168" t="s">
        <v>126</v>
      </c>
      <c r="B43" s="169">
        <f>SUM(B39,B42)</f>
        <v>65</v>
      </c>
      <c r="C43" s="169">
        <f>C39+C42</f>
        <v>1</v>
      </c>
      <c r="D43" s="169">
        <f>D39+D42</f>
        <v>1</v>
      </c>
      <c r="E43" s="169">
        <f>SUM(E39,E42)</f>
        <v>65</v>
      </c>
      <c r="F43" s="169">
        <f>F39+F42</f>
        <v>1</v>
      </c>
      <c r="G43" s="169"/>
      <c r="H43" s="169">
        <f>H39+H42</f>
        <v>0</v>
      </c>
      <c r="I43" s="169">
        <f>H43/E43*100</f>
        <v>0</v>
      </c>
      <c r="J43" s="169"/>
      <c r="K43" s="169"/>
      <c r="L43" s="169">
        <f>L39+L42</f>
        <v>0</v>
      </c>
      <c r="M43" s="170">
        <v>0</v>
      </c>
      <c r="N43" s="171"/>
      <c r="O43" s="169">
        <f>SUM(O39,O42)</f>
        <v>65</v>
      </c>
      <c r="P43" s="169">
        <f>P39+P42</f>
        <v>10</v>
      </c>
      <c r="Q43" s="172"/>
      <c r="R43" s="169">
        <f>R39+R42</f>
        <v>34</v>
      </c>
      <c r="S43" s="173">
        <f t="shared" si="25"/>
        <v>100</v>
      </c>
      <c r="T43" s="170">
        <f t="shared" si="23"/>
        <v>67.692307692307693</v>
      </c>
      <c r="U43" s="170">
        <f t="shared" si="24"/>
        <v>60.492307692307691</v>
      </c>
      <c r="V43" s="174"/>
    </row>
    <row r="44" spans="1:22" ht="29.25">
      <c r="A44" s="111" t="s">
        <v>127</v>
      </c>
      <c r="B44" s="111">
        <f>SUM(B43,B36)</f>
        <v>377</v>
      </c>
      <c r="C44" s="111">
        <f>C36+C43</f>
        <v>6</v>
      </c>
      <c r="D44" s="111">
        <f>D36+D43</f>
        <v>8</v>
      </c>
      <c r="E44" s="37">
        <f t="shared" ref="E44:E45" si="31">B44-C44+D44</f>
        <v>379</v>
      </c>
      <c r="F44" s="111">
        <f>F36+F43</f>
        <v>7</v>
      </c>
      <c r="G44" s="111"/>
      <c r="H44" s="112">
        <f>H36+H43</f>
        <v>0</v>
      </c>
      <c r="I44" s="112">
        <f>H44/E44*100</f>
        <v>0</v>
      </c>
      <c r="J44" s="112"/>
      <c r="K44" s="112"/>
      <c r="L44" s="111">
        <f>L36+L43</f>
        <v>5</v>
      </c>
      <c r="M44" s="113">
        <f>L44/E44*100</f>
        <v>1.3192612137203166</v>
      </c>
      <c r="N44" s="114"/>
      <c r="O44" s="111">
        <f>SUM(O43,O36)</f>
        <v>374</v>
      </c>
      <c r="P44" s="111">
        <f>SUM(P43,P36)</f>
        <v>48</v>
      </c>
      <c r="Q44" s="115"/>
      <c r="R44" s="111">
        <f>SUM(R43,R36)</f>
        <v>188</v>
      </c>
      <c r="S44" s="110">
        <f t="shared" si="25"/>
        <v>100</v>
      </c>
      <c r="T44" s="107">
        <f>(P44+R44)/O44*100</f>
        <v>63.101604278074866</v>
      </c>
      <c r="U44" s="107">
        <f t="shared" si="24"/>
        <v>57.80748663101604</v>
      </c>
      <c r="V44" s="116"/>
    </row>
    <row r="45" spans="1:22" ht="30.75" customHeight="1">
      <c r="A45" s="117" t="s">
        <v>128</v>
      </c>
      <c r="B45" s="29">
        <f>SUM(B37,B43)</f>
        <v>623</v>
      </c>
      <c r="C45" s="29">
        <f>C17+C44</f>
        <v>11</v>
      </c>
      <c r="D45" s="29">
        <f>D17+D44</f>
        <v>18</v>
      </c>
      <c r="E45" s="167">
        <f t="shared" si="31"/>
        <v>630</v>
      </c>
      <c r="F45" s="29">
        <f>F17+F44</f>
        <v>12</v>
      </c>
      <c r="G45" s="29"/>
      <c r="H45" s="118">
        <f>H17+H44</f>
        <v>0</v>
      </c>
      <c r="I45" s="18">
        <f>H45/E45*100</f>
        <v>0</v>
      </c>
      <c r="J45" s="118"/>
      <c r="K45" s="118"/>
      <c r="L45" s="29">
        <f>L17+L44</f>
        <v>62</v>
      </c>
      <c r="M45" s="33">
        <f>L45/E45*100</f>
        <v>9.8412698412698418</v>
      </c>
      <c r="N45" s="119"/>
      <c r="O45" s="29">
        <f>SUM(O37,O43)</f>
        <v>568</v>
      </c>
      <c r="P45" s="29">
        <f>SUM(P37,P43)</f>
        <v>87</v>
      </c>
      <c r="Q45" s="120"/>
      <c r="R45" s="29">
        <f>SUM(R37,R43)</f>
        <v>293</v>
      </c>
      <c r="S45" s="158">
        <f>(O45-H45)/O45*100</f>
        <v>100</v>
      </c>
      <c r="T45" s="121">
        <f>(P45+R45)/O45*100</f>
        <v>66.901408450704224</v>
      </c>
      <c r="U45" s="159">
        <f>(P45*100+R45*64+(O45-P45-R45)*36+H45*16)/O45</f>
        <v>60.24647887323944</v>
      </c>
      <c r="V45" s="35"/>
    </row>
    <row r="47" spans="1:22" ht="31.5" customHeight="1">
      <c r="A47" s="182" t="s">
        <v>165</v>
      </c>
      <c r="B47" s="182"/>
      <c r="C47" s="182"/>
      <c r="D47" s="182"/>
      <c r="E47" s="182"/>
      <c r="F47" s="182"/>
      <c r="G47" s="182"/>
      <c r="H47" s="182"/>
      <c r="I47" s="182"/>
      <c r="J47" s="182"/>
      <c r="K47" s="182"/>
      <c r="L47" s="182"/>
      <c r="M47" s="182"/>
      <c r="N47" s="182"/>
      <c r="O47" s="182"/>
      <c r="P47" s="182"/>
      <c r="Q47" s="182"/>
      <c r="R47" s="182"/>
      <c r="S47" s="182"/>
      <c r="T47" s="182"/>
      <c r="U47" s="182"/>
      <c r="V47" s="182"/>
    </row>
    <row r="48" spans="1:22" ht="15">
      <c r="A48" s="183"/>
      <c r="B48" s="183"/>
      <c r="C48" s="183"/>
      <c r="D48" s="183"/>
      <c r="E48" s="183"/>
      <c r="F48" s="183"/>
      <c r="G48" s="183"/>
      <c r="H48" s="183"/>
      <c r="I48" s="183"/>
      <c r="J48" s="183"/>
      <c r="K48" s="183"/>
      <c r="L48" s="183"/>
      <c r="M48" s="183"/>
      <c r="N48" s="183"/>
      <c r="O48" s="183"/>
      <c r="P48" s="183"/>
      <c r="Q48" s="183"/>
      <c r="R48" s="183"/>
      <c r="S48" s="183"/>
      <c r="T48" s="183"/>
      <c r="U48" s="183"/>
      <c r="V48" s="183"/>
    </row>
    <row r="49" spans="1:22" ht="15">
      <c r="A49" s="153"/>
      <c r="B49" s="153"/>
      <c r="C49" s="153"/>
      <c r="D49" s="153"/>
      <c r="E49" s="153"/>
      <c r="F49" s="153"/>
      <c r="G49" s="153"/>
      <c r="H49" s="153"/>
      <c r="I49" s="153"/>
      <c r="J49" s="153"/>
      <c r="K49" s="153"/>
      <c r="L49" s="153"/>
      <c r="M49" s="128"/>
      <c r="N49" s="153"/>
      <c r="O49" s="153"/>
      <c r="P49" s="153"/>
      <c r="Q49" s="129"/>
      <c r="R49" s="153"/>
      <c r="S49" s="130"/>
      <c r="T49" s="153"/>
      <c r="U49" s="153"/>
      <c r="V49" s="153"/>
    </row>
    <row r="50" spans="1:22" ht="15.75">
      <c r="B50" s="184" t="s">
        <v>158</v>
      </c>
      <c r="C50" s="184"/>
      <c r="D50" s="184"/>
      <c r="E50" s="184"/>
      <c r="F50" s="184"/>
      <c r="G50" s="184"/>
      <c r="H50" s="184"/>
      <c r="I50" s="184"/>
      <c r="J50" s="184"/>
      <c r="K50" s="184"/>
      <c r="L50" s="184"/>
      <c r="M50" s="184"/>
      <c r="N50" s="184"/>
    </row>
  </sheetData>
  <mergeCells count="19">
    <mergeCell ref="A1:V1"/>
    <mergeCell ref="A2:A3"/>
    <mergeCell ref="B2:B3"/>
    <mergeCell ref="C2:C3"/>
    <mergeCell ref="D2:D3"/>
    <mergeCell ref="E2:G2"/>
    <mergeCell ref="H2:K2"/>
    <mergeCell ref="L2:N2"/>
    <mergeCell ref="O2:O3"/>
    <mergeCell ref="P2:P3"/>
    <mergeCell ref="A47:V47"/>
    <mergeCell ref="A48:V48"/>
    <mergeCell ref="B50:N50"/>
    <mergeCell ref="Q2:Q3"/>
    <mergeCell ref="R2:R3"/>
    <mergeCell ref="S2:S3"/>
    <mergeCell ref="T2:T3"/>
    <mergeCell ref="U2:U3"/>
    <mergeCell ref="V2:V3"/>
  </mergeCells>
  <pageMargins left="0.70866141732283472" right="0" top="0.74803149606299213" bottom="0.74803149606299213" header="0.31496062992125984" footer="0.31496062992125984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2021-22</vt:lpstr>
      <vt:lpstr>1чт-2022-23</vt:lpstr>
      <vt:lpstr>2чт 2022-23</vt:lpstr>
      <vt:lpstr>3 чет 2022-23</vt:lpstr>
      <vt:lpstr>4чт 2022-23</vt:lpstr>
      <vt:lpstr>ГОД 2022-23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2023-07-21T11:36:04Z</dcterms:modified>
</cp:coreProperties>
</file>